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8E933A0A-D01B-4307-90A3-C07542776AD9}" xr6:coauthVersionLast="37" xr6:coauthVersionMax="37" xr10:uidLastSave="{00000000-0000-0000-0000-000000000000}"/>
  <bookViews>
    <workbookView xWindow="0" yWindow="0" windowWidth="24000" windowHeight="9225" tabRatio="856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I255" i="14"/>
  <c r="I255" i="13"/>
  <c r="I255" i="12"/>
  <c r="I255" i="11"/>
  <c r="I824" i="10"/>
  <c r="I823" i="10"/>
  <c r="I255" i="10"/>
  <c r="I255" i="9"/>
  <c r="I255" i="8"/>
  <c r="I255" i="7"/>
  <c r="I255" i="6"/>
  <c r="I255" i="5"/>
  <c r="I248" i="5" s="1"/>
  <c r="I255" i="4"/>
  <c r="K255" i="4" s="1"/>
  <c r="I255" i="3"/>
  <c r="K255" i="3" s="1"/>
  <c r="I255" i="2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O808" i="15"/>
  <c r="N808" i="15"/>
  <c r="M808" i="15"/>
  <c r="P808" i="15" s="1"/>
  <c r="L808" i="15"/>
  <c r="N807" i="15"/>
  <c r="M807" i="15"/>
  <c r="P807" i="15" s="1"/>
  <c r="L807" i="15"/>
  <c r="O807" i="15" s="1"/>
  <c r="N806" i="15"/>
  <c r="M806" i="15"/>
  <c r="P806" i="15" s="1"/>
  <c r="L806" i="15"/>
  <c r="N805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L791" i="15"/>
  <c r="L789" i="15" s="1"/>
  <c r="O789" i="15" s="1"/>
  <c r="P790" i="15"/>
  <c r="O790" i="15"/>
  <c r="M789" i="15"/>
  <c r="P789" i="15" s="1"/>
  <c r="M788" i="15"/>
  <c r="P788" i="15" s="1"/>
  <c r="N787" i="15"/>
  <c r="M787" i="15"/>
  <c r="P787" i="15" s="1"/>
  <c r="L787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P773" i="15"/>
  <c r="O773" i="15"/>
  <c r="N773" i="15"/>
  <c r="M773" i="15"/>
  <c r="L773" i="15"/>
  <c r="O772" i="15"/>
  <c r="N772" i="15"/>
  <c r="M772" i="15"/>
  <c r="P772" i="15" s="1"/>
  <c r="L772" i="15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O757" i="15"/>
  <c r="N757" i="15"/>
  <c r="M757" i="15"/>
  <c r="L757" i="15"/>
  <c r="O756" i="15"/>
  <c r="N756" i="15"/>
  <c r="M756" i="15"/>
  <c r="P756" i="15" s="1"/>
  <c r="L756" i="15"/>
  <c r="N755" i="15"/>
  <c r="N754" i="15" s="1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P740" i="15"/>
  <c r="O740" i="15"/>
  <c r="N740" i="15"/>
  <c r="M740" i="15"/>
  <c r="L740" i="15"/>
  <c r="O739" i="15"/>
  <c r="N739" i="15"/>
  <c r="M739" i="15"/>
  <c r="P739" i="15" s="1"/>
  <c r="L739" i="15"/>
  <c r="N738" i="15"/>
  <c r="N737" i="15" s="1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O690" i="15" s="1"/>
  <c r="N688" i="15"/>
  <c r="M688" i="15"/>
  <c r="P688" i="15" s="1"/>
  <c r="N687" i="15"/>
  <c r="M687" i="15"/>
  <c r="P687" i="15" s="1"/>
  <c r="N686" i="15"/>
  <c r="M686" i="15"/>
  <c r="P686" i="15" s="1"/>
  <c r="L686" i="15"/>
  <c r="N685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N655" i="15" s="1"/>
  <c r="L660" i="15"/>
  <c r="O660" i="15" s="1"/>
  <c r="P659" i="15"/>
  <c r="O659" i="15"/>
  <c r="P658" i="15"/>
  <c r="N658" i="15"/>
  <c r="M658" i="15"/>
  <c r="P657" i="15"/>
  <c r="M657" i="15"/>
  <c r="M655" i="15" s="1"/>
  <c r="P655" i="15" s="1"/>
  <c r="P656" i="15"/>
  <c r="O656" i="15"/>
  <c r="N656" i="15"/>
  <c r="M656" i="15"/>
  <c r="L656" i="15"/>
  <c r="K652" i="15"/>
  <c r="J652" i="15"/>
  <c r="J651" i="15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N631" i="15" s="1"/>
  <c r="L634" i="15"/>
  <c r="P633" i="15"/>
  <c r="O633" i="15"/>
  <c r="N632" i="15"/>
  <c r="M632" i="15"/>
  <c r="P632" i="15" s="1"/>
  <c r="M631" i="15"/>
  <c r="P631" i="15" s="1"/>
  <c r="P630" i="15"/>
  <c r="N630" i="15"/>
  <c r="N629" i="15" s="1"/>
  <c r="M630" i="15"/>
  <c r="L630" i="15"/>
  <c r="O630" i="15" s="1"/>
  <c r="P629" i="15"/>
  <c r="M629" i="15"/>
  <c r="J628" i="15"/>
  <c r="I628" i="15"/>
  <c r="K628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4" i="15"/>
  <c r="I594" i="15"/>
  <c r="K594" i="15" s="1"/>
  <c r="I593" i="15"/>
  <c r="I592" i="15" s="1"/>
  <c r="J583" i="15"/>
  <c r="J582" i="15"/>
  <c r="J577" i="15"/>
  <c r="I577" i="15"/>
  <c r="J576" i="15"/>
  <c r="I576" i="15"/>
  <c r="K576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P557" i="15"/>
  <c r="L557" i="15"/>
  <c r="O557" i="15" s="1"/>
  <c r="P556" i="15"/>
  <c r="O556" i="15"/>
  <c r="P555" i="15"/>
  <c r="N555" i="15"/>
  <c r="M555" i="15"/>
  <c r="L555" i="15"/>
  <c r="O555" i="15" s="1"/>
  <c r="N553" i="15"/>
  <c r="N552" i="15"/>
  <c r="N549" i="15" s="1"/>
  <c r="L549" i="15"/>
  <c r="P548" i="15"/>
  <c r="O548" i="15"/>
  <c r="P545" i="15"/>
  <c r="N545" i="15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P534" i="15"/>
  <c r="O534" i="15"/>
  <c r="N533" i="15"/>
  <c r="M533" i="15"/>
  <c r="P533" i="15" s="1"/>
  <c r="N532" i="15"/>
  <c r="N530" i="15"/>
  <c r="N529" i="15"/>
  <c r="N528" i="15"/>
  <c r="L528" i="15"/>
  <c r="L526" i="15" s="1"/>
  <c r="P527" i="15"/>
  <c r="O527" i="15"/>
  <c r="N525" i="15"/>
  <c r="N524" i="15"/>
  <c r="N523" i="15" s="1"/>
  <c r="M524" i="15"/>
  <c r="L524" i="15"/>
  <c r="O524" i="15" s="1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M505" i="15"/>
  <c r="P505" i="15" s="1"/>
  <c r="L505" i="15"/>
  <c r="O505" i="15" s="1"/>
  <c r="M504" i="15"/>
  <c r="P504" i="15" s="1"/>
  <c r="L504" i="15"/>
  <c r="O504" i="15" s="1"/>
  <c r="P503" i="15"/>
  <c r="N503" i="15"/>
  <c r="M503" i="15"/>
  <c r="L503" i="15"/>
  <c r="O503" i="15" s="1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6" i="15"/>
  <c r="N472" i="15"/>
  <c r="N469" i="15" s="1"/>
  <c r="L472" i="15"/>
  <c r="L470" i="15" s="1"/>
  <c r="P471" i="15"/>
  <c r="O471" i="15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O456" i="15" s="1"/>
  <c r="P455" i="15"/>
  <c r="O455" i="15"/>
  <c r="P454" i="15"/>
  <c r="N454" i="15"/>
  <c r="M454" i="15"/>
  <c r="N453" i="15"/>
  <c r="N449" i="15" s="1"/>
  <c r="N446" i="15" s="1"/>
  <c r="N444" i="15" s="1"/>
  <c r="N452" i="15"/>
  <c r="N450" i="15"/>
  <c r="L449" i="15"/>
  <c r="L447" i="15" s="1"/>
  <c r="P448" i="15"/>
  <c r="O448" i="15"/>
  <c r="N447" i="15"/>
  <c r="N445" i="15"/>
  <c r="M445" i="15"/>
  <c r="P445" i="15" s="1"/>
  <c r="L445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P431" i="15"/>
  <c r="L431" i="15"/>
  <c r="O431" i="15" s="1"/>
  <c r="P430" i="15"/>
  <c r="O430" i="15"/>
  <c r="P429" i="15"/>
  <c r="N429" i="15"/>
  <c r="M429" i="15"/>
  <c r="N428" i="15"/>
  <c r="N425" i="15"/>
  <c r="N424" i="15" s="1"/>
  <c r="L424" i="15"/>
  <c r="L422" i="15" s="1"/>
  <c r="P423" i="15"/>
  <c r="O423" i="15"/>
  <c r="P420" i="15"/>
  <c r="O420" i="15"/>
  <c r="N420" i="15"/>
  <c r="M420" i="15"/>
  <c r="L420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N405" i="15" s="1"/>
  <c r="M407" i="15"/>
  <c r="M405" i="15" s="1"/>
  <c r="P405" i="15" s="1"/>
  <c r="L407" i="15"/>
  <c r="P406" i="15"/>
  <c r="O406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L351" i="15" s="1"/>
  <c r="P352" i="15"/>
  <c r="O352" i="15"/>
  <c r="N350" i="15"/>
  <c r="N348" i="15" s="1"/>
  <c r="M350" i="15"/>
  <c r="M348" i="15" s="1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L333" i="15"/>
  <c r="P332" i="15"/>
  <c r="O332" i="15"/>
  <c r="N329" i="15"/>
  <c r="M329" i="15"/>
  <c r="L329" i="15"/>
  <c r="I327" i="15"/>
  <c r="I325" i="15"/>
  <c r="K325" i="15" s="1"/>
  <c r="N323" i="15"/>
  <c r="N321" i="15" s="1"/>
  <c r="M323" i="15"/>
  <c r="P323" i="15" s="1"/>
  <c r="L323" i="15"/>
  <c r="L321" i="15" s="1"/>
  <c r="O321" i="15" s="1"/>
  <c r="P322" i="15"/>
  <c r="O322" i="15"/>
  <c r="N320" i="15"/>
  <c r="N318" i="15" s="1"/>
  <c r="M320" i="15"/>
  <c r="L320" i="15"/>
  <c r="L318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K288" i="15" s="1"/>
  <c r="I287" i="15"/>
  <c r="I276" i="15" s="1"/>
  <c r="N285" i="15"/>
  <c r="N283" i="15" s="1"/>
  <c r="M285" i="15"/>
  <c r="P285" i="15" s="1"/>
  <c r="L285" i="15"/>
  <c r="L283" i="15" s="1"/>
  <c r="O283" i="15" s="1"/>
  <c r="P284" i="15"/>
  <c r="O284" i="15"/>
  <c r="N282" i="15"/>
  <c r="N280" i="15" s="1"/>
  <c r="M282" i="15"/>
  <c r="L282" i="15"/>
  <c r="P281" i="15"/>
  <c r="O281" i="15"/>
  <c r="N278" i="15"/>
  <c r="M278" i="15"/>
  <c r="L278" i="15"/>
  <c r="O278" i="15" s="1"/>
  <c r="J276" i="15"/>
  <c r="I271" i="15"/>
  <c r="K271" i="15" s="1"/>
  <c r="N269" i="15"/>
  <c r="N267" i="15" s="1"/>
  <c r="M269" i="15"/>
  <c r="L269" i="15"/>
  <c r="O269" i="15" s="1"/>
  <c r="P268" i="15"/>
  <c r="O268" i="15"/>
  <c r="N266" i="15"/>
  <c r="N264" i="15" s="1"/>
  <c r="M266" i="15"/>
  <c r="L266" i="15"/>
  <c r="P265" i="15"/>
  <c r="O265" i="15"/>
  <c r="N262" i="15"/>
  <c r="M262" i="15"/>
  <c r="L262" i="15"/>
  <c r="J260" i="15"/>
  <c r="K258" i="15"/>
  <c r="K257" i="15"/>
  <c r="I248" i="15"/>
  <c r="L253" i="15"/>
  <c r="L252" i="15"/>
  <c r="L251" i="15"/>
  <c r="L250" i="15"/>
  <c r="P249" i="15"/>
  <c r="N249" i="15"/>
  <c r="N227" i="15" s="1"/>
  <c r="J248" i="15"/>
  <c r="J226" i="15" s="1"/>
  <c r="J180" i="15" s="1"/>
  <c r="K247" i="15"/>
  <c r="K246" i="15"/>
  <c r="I244" i="15"/>
  <c r="I237" i="15" s="1"/>
  <c r="K237" i="15" s="1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P182" i="15"/>
  <c r="O182" i="15"/>
  <c r="N182" i="15"/>
  <c r="M182" i="15"/>
  <c r="L182" i="15"/>
  <c r="J177" i="15"/>
  <c r="I176" i="15"/>
  <c r="I174" i="15" s="1"/>
  <c r="I164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M170" i="15"/>
  <c r="M168" i="15" s="1"/>
  <c r="L170" i="15"/>
  <c r="P169" i="15"/>
  <c r="O169" i="15"/>
  <c r="P166" i="15"/>
  <c r="O166" i="15"/>
  <c r="N166" i="15"/>
  <c r="M166" i="15"/>
  <c r="L166" i="15"/>
  <c r="I159" i="15"/>
  <c r="K159" i="15" s="1"/>
  <c r="N157" i="15"/>
  <c r="M157" i="15"/>
  <c r="P157" i="15" s="1"/>
  <c r="L157" i="15"/>
  <c r="O157" i="15" s="1"/>
  <c r="P156" i="15"/>
  <c r="O156" i="15"/>
  <c r="N154" i="15"/>
  <c r="N152" i="15" s="1"/>
  <c r="M154" i="15"/>
  <c r="M152" i="15" s="1"/>
  <c r="L154" i="15"/>
  <c r="P153" i="15"/>
  <c r="O153" i="15"/>
  <c r="N150" i="15"/>
  <c r="M150" i="15"/>
  <c r="L150" i="15"/>
  <c r="J148" i="15"/>
  <c r="I146" i="15"/>
  <c r="K146" i="15" s="1"/>
  <c r="I145" i="15"/>
  <c r="I144" i="15"/>
  <c r="N140" i="15"/>
  <c r="M140" i="15"/>
  <c r="L140" i="15"/>
  <c r="L138" i="15" s="1"/>
  <c r="P139" i="15"/>
  <c r="O139" i="15"/>
  <c r="N137" i="15"/>
  <c r="N135" i="15" s="1"/>
  <c r="M137" i="15"/>
  <c r="M135" i="15" s="1"/>
  <c r="L137" i="15"/>
  <c r="L135" i="15" s="1"/>
  <c r="P136" i="15"/>
  <c r="O136" i="15"/>
  <c r="P133" i="15"/>
  <c r="O133" i="15"/>
  <c r="N133" i="15"/>
  <c r="M133" i="15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M122" i="15" s="1"/>
  <c r="P122" i="15" s="1"/>
  <c r="L124" i="15"/>
  <c r="P123" i="15"/>
  <c r="O123" i="15"/>
  <c r="N120" i="15"/>
  <c r="M120" i="15"/>
  <c r="L120" i="15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I86" i="15" s="1"/>
  <c r="N96" i="15"/>
  <c r="N94" i="15" s="1"/>
  <c r="M96" i="15"/>
  <c r="P96" i="15" s="1"/>
  <c r="L96" i="15"/>
  <c r="O96" i="15" s="1"/>
  <c r="P95" i="15"/>
  <c r="O95" i="15"/>
  <c r="N93" i="15"/>
  <c r="M93" i="15"/>
  <c r="M91" i="15" s="1"/>
  <c r="L93" i="15"/>
  <c r="L91" i="15" s="1"/>
  <c r="P92" i="15"/>
  <c r="O92" i="15"/>
  <c r="N89" i="15"/>
  <c r="M89" i="15"/>
  <c r="L89" i="15"/>
  <c r="O89" i="15" s="1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L74" i="15"/>
  <c r="L72" i="15" s="1"/>
  <c r="O72" i="15" s="1"/>
  <c r="P73" i="15"/>
  <c r="O73" i="15"/>
  <c r="N71" i="15"/>
  <c r="M71" i="15"/>
  <c r="M69" i="15" s="1"/>
  <c r="L71" i="15"/>
  <c r="L69" i="15" s="1"/>
  <c r="P70" i="15"/>
  <c r="O70" i="15"/>
  <c r="P67" i="15"/>
  <c r="N67" i="15"/>
  <c r="M67" i="15"/>
  <c r="L67" i="15"/>
  <c r="J65" i="15"/>
  <c r="N61" i="15"/>
  <c r="N59" i="15" s="1"/>
  <c r="M61" i="15"/>
  <c r="M59" i="15" s="1"/>
  <c r="L61" i="15"/>
  <c r="P60" i="15"/>
  <c r="O60" i="15"/>
  <c r="N58" i="15"/>
  <c r="N56" i="15" s="1"/>
  <c r="M58" i="15"/>
  <c r="M56" i="15" s="1"/>
  <c r="L58" i="15"/>
  <c r="L56" i="15" s="1"/>
  <c r="P57" i="15"/>
  <c r="O57" i="15"/>
  <c r="N54" i="15"/>
  <c r="M54" i="15"/>
  <c r="L54" i="15"/>
  <c r="N49" i="15"/>
  <c r="M49" i="15"/>
  <c r="L49" i="15"/>
  <c r="O49" i="15" s="1"/>
  <c r="P48" i="15"/>
  <c r="O48" i="15"/>
  <c r="N46" i="15"/>
  <c r="N44" i="15" s="1"/>
  <c r="M46" i="15"/>
  <c r="L46" i="15"/>
  <c r="P45" i="15"/>
  <c r="O45" i="15"/>
  <c r="O42" i="15"/>
  <c r="N42" i="15"/>
  <c r="M42" i="15"/>
  <c r="P42" i="15" s="1"/>
  <c r="L42" i="15"/>
  <c r="P36" i="15"/>
  <c r="N36" i="15"/>
  <c r="M36" i="15"/>
  <c r="M34" i="15" s="1"/>
  <c r="P34" i="15" s="1"/>
  <c r="P35" i="15"/>
  <c r="O35" i="15"/>
  <c r="N35" i="15"/>
  <c r="M35" i="15"/>
  <c r="L35" i="15"/>
  <c r="N34" i="15"/>
  <c r="N33" i="15"/>
  <c r="N30" i="15" s="1"/>
  <c r="N32" i="15"/>
  <c r="M32" i="15"/>
  <c r="L32" i="15"/>
  <c r="N25" i="15"/>
  <c r="M25" i="15"/>
  <c r="L25" i="15"/>
  <c r="P22" i="15"/>
  <c r="O22" i="15"/>
  <c r="N22" i="15"/>
  <c r="M22" i="15"/>
  <c r="L22" i="15"/>
  <c r="N19" i="15"/>
  <c r="M19" i="15"/>
  <c r="P19" i="15" s="1"/>
  <c r="L19" i="15"/>
  <c r="O19" i="15" s="1"/>
  <c r="N12" i="15"/>
  <c r="M12" i="15"/>
  <c r="L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N805" i="14" s="1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N658" i="14"/>
  <c r="M658" i="14"/>
  <c r="P658" i="14" s="1"/>
  <c r="P657" i="14"/>
  <c r="N657" i="14"/>
  <c r="M657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P634" i="14"/>
  <c r="N634" i="14"/>
  <c r="L634" i="14"/>
  <c r="P633" i="14"/>
  <c r="O633" i="14"/>
  <c r="N632" i="14"/>
  <c r="M632" i="14"/>
  <c r="P632" i="14" s="1"/>
  <c r="P631" i="14"/>
  <c r="N631" i="14"/>
  <c r="M631" i="14"/>
  <c r="O630" i="14"/>
  <c r="N630" i="14"/>
  <c r="M630" i="14"/>
  <c r="P630" i="14" s="1"/>
  <c r="L630" i="14"/>
  <c r="N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K594" i="14" s="1"/>
  <c r="J593" i="14"/>
  <c r="J592" i="14" s="1"/>
  <c r="I593" i="14"/>
  <c r="I592" i="14" s="1"/>
  <c r="J583" i="14"/>
  <c r="J582" i="14"/>
  <c r="J576" i="14" s="1"/>
  <c r="J577" i="14"/>
  <c r="I577" i="14"/>
  <c r="K577" i="14" s="1"/>
  <c r="I576" i="14"/>
  <c r="I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O557" i="14" s="1"/>
  <c r="P556" i="14"/>
  <c r="O556" i="14"/>
  <c r="N555" i="14"/>
  <c r="M555" i="14"/>
  <c r="P555" i="14" s="1"/>
  <c r="N553" i="14"/>
  <c r="N549" i="14" s="1"/>
  <c r="N552" i="14"/>
  <c r="L549" i="14"/>
  <c r="P548" i="14"/>
  <c r="O548" i="14"/>
  <c r="O545" i="14"/>
  <c r="N545" i="14"/>
  <c r="M545" i="14"/>
  <c r="P545" i="14" s="1"/>
  <c r="L545" i="14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N526" i="14"/>
  <c r="M526" i="14"/>
  <c r="P526" i="14" s="1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N502" i="14" s="1"/>
  <c r="M504" i="14"/>
  <c r="L504" i="14"/>
  <c r="O504" i="14" s="1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/>
  <c r="N470" i="14" s="1"/>
  <c r="L472" i="14"/>
  <c r="O472" i="14" s="1"/>
  <c r="P471" i="14"/>
  <c r="O471" i="14"/>
  <c r="N469" i="14"/>
  <c r="O468" i="14"/>
  <c r="N468" i="14"/>
  <c r="M468" i="14"/>
  <c r="L468" i="14"/>
  <c r="N467" i="14"/>
  <c r="J466" i="14"/>
  <c r="I466" i="14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N446" i="14" s="1"/>
  <c r="L449" i="14"/>
  <c r="L447" i="14" s="1"/>
  <c r="O447" i="14" s="1"/>
  <c r="P448" i="14"/>
  <c r="O448" i="14"/>
  <c r="P447" i="14"/>
  <c r="N447" i="14"/>
  <c r="M447" i="14"/>
  <c r="M446" i="14"/>
  <c r="P446" i="14" s="1"/>
  <c r="P445" i="14"/>
  <c r="N445" i="14"/>
  <c r="N444" i="14" s="1"/>
  <c r="M445" i="14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J434" i="14"/>
  <c r="P431" i="14"/>
  <c r="L431" i="14"/>
  <c r="P430" i="14"/>
  <c r="O430" i="14"/>
  <c r="N429" i="14"/>
  <c r="M429" i="14"/>
  <c r="P429" i="14" s="1"/>
  <c r="N424" i="14"/>
  <c r="N422" i="14" s="1"/>
  <c r="L424" i="14"/>
  <c r="L421" i="14" s="1"/>
  <c r="P423" i="14"/>
  <c r="O423" i="14"/>
  <c r="N421" i="14"/>
  <c r="O420" i="14"/>
  <c r="N420" i="14"/>
  <c r="M420" i="14"/>
  <c r="P420" i="14" s="1"/>
  <c r="L420" i="14"/>
  <c r="N419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N405" i="14" s="1"/>
  <c r="M407" i="14"/>
  <c r="P407" i="14" s="1"/>
  <c r="L407" i="14"/>
  <c r="O407" i="14" s="1"/>
  <c r="P406" i="14"/>
  <c r="O406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L394" i="14"/>
  <c r="P393" i="14"/>
  <c r="O393" i="14"/>
  <c r="O390" i="14"/>
  <c r="N390" i="14"/>
  <c r="M390" i="14"/>
  <c r="P390" i="14" s="1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P352" i="14"/>
  <c r="O352" i="14"/>
  <c r="N350" i="14"/>
  <c r="M350" i="14"/>
  <c r="M348" i="14" s="1"/>
  <c r="L350" i="14"/>
  <c r="L348" i="14" s="1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M331" i="14" s="1"/>
  <c r="L333" i="14"/>
  <c r="L331" i="14" s="1"/>
  <c r="P332" i="14"/>
  <c r="O332" i="14"/>
  <c r="O329" i="14"/>
  <c r="N329" i="14"/>
  <c r="M329" i="14"/>
  <c r="P329" i="14" s="1"/>
  <c r="L329" i="14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O320" i="14" s="1"/>
  <c r="P319" i="14"/>
  <c r="O319" i="14"/>
  <c r="P316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M304" i="14" s="1"/>
  <c r="P304" i="14" s="1"/>
  <c r="L306" i="14"/>
  <c r="L304" i="14" s="1"/>
  <c r="O304" i="14" s="1"/>
  <c r="P305" i="14"/>
  <c r="O305" i="14"/>
  <c r="N303" i="14"/>
  <c r="N301" i="14" s="1"/>
  <c r="M303" i="14"/>
  <c r="M301" i="14" s="1"/>
  <c r="P301" i="14" s="1"/>
  <c r="L303" i="14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N280" i="14" s="1"/>
  <c r="M282" i="14"/>
  <c r="L282" i="14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N264" i="14" s="1"/>
  <c r="M266" i="14"/>
  <c r="L266" i="14"/>
  <c r="P265" i="14"/>
  <c r="O265" i="14"/>
  <c r="P262" i="14"/>
  <c r="O262" i="14"/>
  <c r="N262" i="14"/>
  <c r="M262" i="14"/>
  <c r="L262" i="14"/>
  <c r="J260" i="14"/>
  <c r="K258" i="14"/>
  <c r="K257" i="14"/>
  <c r="I248" i="14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N184" i="14" s="1"/>
  <c r="M186" i="14"/>
  <c r="M184" i="14" s="1"/>
  <c r="L186" i="14"/>
  <c r="L184" i="14" s="1"/>
  <c r="P185" i="14"/>
  <c r="O185" i="14"/>
  <c r="O182" i="14"/>
  <c r="N182" i="14"/>
  <c r="M182" i="14"/>
  <c r="P182" i="14" s="1"/>
  <c r="L182" i="14"/>
  <c r="J177" i="14"/>
  <c r="I176" i="14"/>
  <c r="I174" i="14" s="1"/>
  <c r="I164" i="14" s="1"/>
  <c r="J174" i="14"/>
  <c r="N173" i="14"/>
  <c r="N171" i="14" s="1"/>
  <c r="M173" i="14"/>
  <c r="L173" i="14"/>
  <c r="P172" i="14"/>
  <c r="O172" i="14"/>
  <c r="N170" i="14"/>
  <c r="N168" i="14" s="1"/>
  <c r="M170" i="14"/>
  <c r="L170" i="14"/>
  <c r="L168" i="14" s="1"/>
  <c r="P169" i="14"/>
  <c r="O169" i="14"/>
  <c r="N166" i="14"/>
  <c r="M166" i="14"/>
  <c r="P166" i="14" s="1"/>
  <c r="L166" i="14"/>
  <c r="J164" i="14"/>
  <c r="I159" i="14"/>
  <c r="K159" i="14" s="1"/>
  <c r="N157" i="14"/>
  <c r="N155" i="14" s="1"/>
  <c r="M157" i="14"/>
  <c r="P157" i="14" s="1"/>
  <c r="L157" i="14"/>
  <c r="P156" i="14"/>
  <c r="O156" i="14"/>
  <c r="N154" i="14"/>
  <c r="M154" i="14"/>
  <c r="M152" i="14" s="1"/>
  <c r="L154" i="14"/>
  <c r="O154" i="14" s="1"/>
  <c r="P153" i="14"/>
  <c r="O153" i="14"/>
  <c r="O150" i="14"/>
  <c r="N150" i="14"/>
  <c r="M150" i="14"/>
  <c r="P150" i="14" s="1"/>
  <c r="L150" i="14"/>
  <c r="J148" i="14"/>
  <c r="I146" i="14"/>
  <c r="I145" i="14"/>
  <c r="I143" i="14" s="1"/>
  <c r="I144" i="14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L137" i="14"/>
  <c r="L135" i="14" s="1"/>
  <c r="O135" i="14" s="1"/>
  <c r="P136" i="14"/>
  <c r="O136" i="14"/>
  <c r="N133" i="14"/>
  <c r="M133" i="14"/>
  <c r="L133" i="14"/>
  <c r="J130" i="14"/>
  <c r="N127" i="14"/>
  <c r="N125" i="14" s="1"/>
  <c r="M127" i="14"/>
  <c r="M125" i="14" s="1"/>
  <c r="P125" i="14" s="1"/>
  <c r="L127" i="14"/>
  <c r="O127" i="14" s="1"/>
  <c r="P126" i="14"/>
  <c r="O126" i="14"/>
  <c r="N124" i="14"/>
  <c r="M124" i="14"/>
  <c r="P124" i="14" s="1"/>
  <c r="L124" i="14"/>
  <c r="O124" i="14" s="1"/>
  <c r="P123" i="14"/>
  <c r="O123" i="14"/>
  <c r="P120" i="14"/>
  <c r="O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J86" i="14" s="1"/>
  <c r="I98" i="14"/>
  <c r="K98" i="14" s="1"/>
  <c r="N96" i="14"/>
  <c r="M96" i="14"/>
  <c r="P96" i="14" s="1"/>
  <c r="L96" i="14"/>
  <c r="P95" i="14"/>
  <c r="O95" i="14"/>
  <c r="N93" i="14"/>
  <c r="N91" i="14" s="1"/>
  <c r="M93" i="14"/>
  <c r="M91" i="14" s="1"/>
  <c r="L93" i="14"/>
  <c r="P92" i="14"/>
  <c r="O92" i="14"/>
  <c r="N89" i="14"/>
  <c r="M89" i="14"/>
  <c r="P89" i="14" s="1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N74" i="14"/>
  <c r="M74" i="14"/>
  <c r="P74" i="14" s="1"/>
  <c r="L74" i="14"/>
  <c r="O74" i="14" s="1"/>
  <c r="P73" i="14"/>
  <c r="O73" i="14"/>
  <c r="N71" i="14"/>
  <c r="N69" i="14" s="1"/>
  <c r="M71" i="14"/>
  <c r="L71" i="14"/>
  <c r="O71" i="14" s="1"/>
  <c r="P70" i="14"/>
  <c r="O70" i="14"/>
  <c r="N67" i="14"/>
  <c r="M67" i="14"/>
  <c r="L67" i="14"/>
  <c r="O67" i="14" s="1"/>
  <c r="J64" i="14"/>
  <c r="N61" i="14"/>
  <c r="N59" i="14" s="1"/>
  <c r="M61" i="14"/>
  <c r="M59" i="14" s="1"/>
  <c r="P59" i="14" s="1"/>
  <c r="L61" i="14"/>
  <c r="O61" i="14" s="1"/>
  <c r="P60" i="14"/>
  <c r="O60" i="14"/>
  <c r="N58" i="14"/>
  <c r="M58" i="14"/>
  <c r="M56" i="14" s="1"/>
  <c r="L58" i="14"/>
  <c r="L56" i="14" s="1"/>
  <c r="P57" i="14"/>
  <c r="O57" i="14"/>
  <c r="O54" i="14"/>
  <c r="N54" i="14"/>
  <c r="M54" i="14"/>
  <c r="L54" i="14"/>
  <c r="N49" i="14"/>
  <c r="N47" i="14" s="1"/>
  <c r="M49" i="14"/>
  <c r="P49" i="14" s="1"/>
  <c r="L49" i="14"/>
  <c r="L47" i="14" s="1"/>
  <c r="O47" i="14" s="1"/>
  <c r="P48" i="14"/>
  <c r="O48" i="14"/>
  <c r="N46" i="14"/>
  <c r="M46" i="14"/>
  <c r="M44" i="14" s="1"/>
  <c r="L46" i="14"/>
  <c r="P45" i="14"/>
  <c r="O45" i="14"/>
  <c r="P42" i="14"/>
  <c r="N42" i="14"/>
  <c r="M42" i="14"/>
  <c r="L42" i="14"/>
  <c r="O42" i="14" s="1"/>
  <c r="N36" i="14"/>
  <c r="M36" i="14"/>
  <c r="M34" i="14" s="1"/>
  <c r="P34" i="14" s="1"/>
  <c r="O35" i="14"/>
  <c r="N35" i="14"/>
  <c r="N34" i="14" s="1"/>
  <c r="M35" i="14"/>
  <c r="P35" i="14" s="1"/>
  <c r="L35" i="14"/>
  <c r="N33" i="14"/>
  <c r="N30" i="14" s="1"/>
  <c r="P32" i="14"/>
  <c r="O32" i="14"/>
  <c r="N32" i="14"/>
  <c r="M32" i="14"/>
  <c r="L32" i="14"/>
  <c r="N31" i="14"/>
  <c r="N29" i="14"/>
  <c r="N28" i="14" s="1"/>
  <c r="L29" i="14"/>
  <c r="N25" i="14"/>
  <c r="M25" i="14"/>
  <c r="P25" i="14" s="1"/>
  <c r="L25" i="14"/>
  <c r="P22" i="14"/>
  <c r="N22" i="14"/>
  <c r="M22" i="14"/>
  <c r="L22" i="14"/>
  <c r="N19" i="14"/>
  <c r="M19" i="14"/>
  <c r="P19" i="14" s="1"/>
  <c r="N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L791" i="13"/>
  <c r="O791" i="13" s="1"/>
  <c r="P790" i="13"/>
  <c r="O790" i="13"/>
  <c r="P789" i="13"/>
  <c r="M789" i="13"/>
  <c r="M788" i="13"/>
  <c r="P787" i="13"/>
  <c r="N787" i="13"/>
  <c r="N786" i="13" s="1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P690" i="13"/>
  <c r="N690" i="13"/>
  <c r="N687" i="13" s="1"/>
  <c r="L690" i="13"/>
  <c r="O690" i="13" s="1"/>
  <c r="P688" i="13"/>
  <c r="N688" i="13"/>
  <c r="M688" i="13"/>
  <c r="M687" i="13"/>
  <c r="P686" i="13"/>
  <c r="N686" i="13"/>
  <c r="N685" i="13" s="1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P667" i="13"/>
  <c r="O667" i="13"/>
  <c r="P666" i="13"/>
  <c r="O666" i="13"/>
  <c r="P665" i="13"/>
  <c r="N665" i="13"/>
  <c r="M665" i="13"/>
  <c r="L665" i="13"/>
  <c r="O665" i="13" s="1"/>
  <c r="N660" i="13"/>
  <c r="L660" i="13"/>
  <c r="P659" i="13"/>
  <c r="O659" i="13"/>
  <c r="N658" i="13"/>
  <c r="N657" i="13"/>
  <c r="P656" i="13"/>
  <c r="N656" i="13"/>
  <c r="N655" i="13" s="1"/>
  <c r="M656" i="13"/>
  <c r="L656" i="13"/>
  <c r="O656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4" i="13"/>
  <c r="L634" i="13"/>
  <c r="M634" i="13" s="1"/>
  <c r="P633" i="13"/>
  <c r="O633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K593" i="13" s="1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J543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O535" i="13" s="1"/>
  <c r="P534" i="13"/>
  <c r="O534" i="13"/>
  <c r="P533" i="13"/>
  <c r="N533" i="13"/>
  <c r="M533" i="13"/>
  <c r="L533" i="13"/>
  <c r="O533" i="13" s="1"/>
  <c r="N528" i="13"/>
  <c r="L528" i="13"/>
  <c r="P527" i="13"/>
  <c r="O527" i="13"/>
  <c r="N526" i="13"/>
  <c r="N525" i="13"/>
  <c r="P524" i="13"/>
  <c r="N524" i="13"/>
  <c r="N523" i="13" s="1"/>
  <c r="M524" i="13"/>
  <c r="L524" i="13"/>
  <c r="O524" i="13" s="1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4" i="13" s="1"/>
  <c r="P506" i="13"/>
  <c r="O506" i="13"/>
  <c r="P505" i="13"/>
  <c r="N505" i="13"/>
  <c r="M505" i="13"/>
  <c r="L505" i="13"/>
  <c r="O505" i="13" s="1"/>
  <c r="O504" i="13"/>
  <c r="M504" i="13"/>
  <c r="P504" i="13" s="1"/>
  <c r="L504" i="13"/>
  <c r="P503" i="13"/>
  <c r="N503" i="13"/>
  <c r="N502" i="13" s="1"/>
  <c r="M503" i="13"/>
  <c r="L503" i="13"/>
  <c r="L502" i="13" s="1"/>
  <c r="O502" i="13" s="1"/>
  <c r="M502" i="13"/>
  <c r="P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N472" i="13"/>
  <c r="N470" i="13" s="1"/>
  <c r="L472" i="13"/>
  <c r="P471" i="13"/>
  <c r="O471" i="13"/>
  <c r="N469" i="13"/>
  <c r="O468" i="13"/>
  <c r="N468" i="13"/>
  <c r="M468" i="13"/>
  <c r="L468" i="13"/>
  <c r="N467" i="13"/>
  <c r="J466" i="13"/>
  <c r="I466" i="13"/>
  <c r="J465" i="13"/>
  <c r="I465" i="13"/>
  <c r="K465" i="13" s="1"/>
  <c r="I464" i="13"/>
  <c r="I463" i="13"/>
  <c r="I462" i="13"/>
  <c r="I460" i="13"/>
  <c r="K460" i="13" s="1"/>
  <c r="K458" i="13"/>
  <c r="P456" i="13"/>
  <c r="L456" i="13"/>
  <c r="P455" i="13"/>
  <c r="O455" i="13"/>
  <c r="N454" i="13"/>
  <c r="M454" i="13"/>
  <c r="P454" i="13" s="1"/>
  <c r="N449" i="13"/>
  <c r="N447" i="13" s="1"/>
  <c r="L449" i="13"/>
  <c r="L446" i="13" s="1"/>
  <c r="P448" i="13"/>
  <c r="O448" i="13"/>
  <c r="N446" i="13"/>
  <c r="O445" i="13"/>
  <c r="N445" i="13"/>
  <c r="M445" i="13"/>
  <c r="P445" i="13" s="1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J418" i="13" s="1"/>
  <c r="P431" i="13"/>
  <c r="L431" i="13"/>
  <c r="L429" i="13" s="1"/>
  <c r="O429" i="13" s="1"/>
  <c r="P430" i="13"/>
  <c r="O430" i="13"/>
  <c r="P429" i="13"/>
  <c r="N429" i="13"/>
  <c r="M429" i="13"/>
  <c r="N424" i="13"/>
  <c r="L424" i="13"/>
  <c r="O424" i="13" s="1"/>
  <c r="P423" i="13"/>
  <c r="O423" i="13"/>
  <c r="N422" i="13"/>
  <c r="N421" i="13"/>
  <c r="P420" i="13"/>
  <c r="N420" i="13"/>
  <c r="N419" i="13" s="1"/>
  <c r="M420" i="13"/>
  <c r="L420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O407" i="13" s="1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L397" i="13"/>
  <c r="P396" i="13"/>
  <c r="O396" i="13"/>
  <c r="N394" i="13"/>
  <c r="N392" i="13" s="1"/>
  <c r="M394" i="13"/>
  <c r="L394" i="13"/>
  <c r="O394" i="13" s="1"/>
  <c r="P393" i="13"/>
  <c r="O393" i="13"/>
  <c r="P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N348" i="13" s="1"/>
  <c r="M350" i="13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L333" i="13"/>
  <c r="L331" i="13" s="1"/>
  <c r="P332" i="13"/>
  <c r="O332" i="13"/>
  <c r="P329" i="13"/>
  <c r="N329" i="13"/>
  <c r="M329" i="13"/>
  <c r="L329" i="13"/>
  <c r="I327" i="13"/>
  <c r="I325" i="13"/>
  <c r="K325" i="13" s="1"/>
  <c r="N323" i="13"/>
  <c r="N321" i="13" s="1"/>
  <c r="M323" i="13"/>
  <c r="L323" i="13"/>
  <c r="P322" i="13"/>
  <c r="O322" i="13"/>
  <c r="N320" i="13"/>
  <c r="M320" i="13"/>
  <c r="M318" i="13" s="1"/>
  <c r="L320" i="13"/>
  <c r="L318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M304" i="13" s="1"/>
  <c r="P304" i="13" s="1"/>
  <c r="L306" i="13"/>
  <c r="P305" i="13"/>
  <c r="O305" i="13"/>
  <c r="N303" i="13"/>
  <c r="N301" i="13" s="1"/>
  <c r="M303" i="13"/>
  <c r="L303" i="13"/>
  <c r="L301" i="13" s="1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I276" i="13" s="1"/>
  <c r="K276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L282" i="13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O269" i="13" s="1"/>
  <c r="P268" i="13"/>
  <c r="O268" i="13"/>
  <c r="N266" i="13"/>
  <c r="M266" i="13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I225" i="13"/>
  <c r="I224" i="13"/>
  <c r="I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L186" i="13"/>
  <c r="P185" i="13"/>
  <c r="O185" i="13"/>
  <c r="N182" i="13"/>
  <c r="M182" i="13"/>
  <c r="P182" i="13" s="1"/>
  <c r="L182" i="13"/>
  <c r="O182" i="13" s="1"/>
  <c r="J177" i="13"/>
  <c r="I176" i="13"/>
  <c r="I174" i="13" s="1"/>
  <c r="J174" i="13"/>
  <c r="N173" i="13"/>
  <c r="N171" i="13" s="1"/>
  <c r="M173" i="13"/>
  <c r="P173" i="13" s="1"/>
  <c r="L173" i="13"/>
  <c r="L171" i="13" s="1"/>
  <c r="O171" i="13" s="1"/>
  <c r="P172" i="13"/>
  <c r="O172" i="13"/>
  <c r="N170" i="13"/>
  <c r="N168" i="13" s="1"/>
  <c r="M170" i="13"/>
  <c r="L170" i="13"/>
  <c r="P169" i="13"/>
  <c r="O169" i="13"/>
  <c r="N166" i="13"/>
  <c r="M166" i="13"/>
  <c r="P166" i="13" s="1"/>
  <c r="L166" i="13"/>
  <c r="O166" i="13" s="1"/>
  <c r="J164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N152" i="13" s="1"/>
  <c r="M154" i="13"/>
  <c r="L154" i="13"/>
  <c r="O154" i="13" s="1"/>
  <c r="P153" i="13"/>
  <c r="O153" i="13"/>
  <c r="P150" i="13"/>
  <c r="O150" i="13"/>
  <c r="N150" i="13"/>
  <c r="M150" i="13"/>
  <c r="L150" i="13"/>
  <c r="J148" i="13"/>
  <c r="I146" i="13"/>
  <c r="I145" i="13"/>
  <c r="K145" i="13" s="1"/>
  <c r="I144" i="13"/>
  <c r="N140" i="13"/>
  <c r="N138" i="13" s="1"/>
  <c r="M140" i="13"/>
  <c r="L140" i="13"/>
  <c r="L138" i="13" s="1"/>
  <c r="P139" i="13"/>
  <c r="O139" i="13"/>
  <c r="N137" i="13"/>
  <c r="M137" i="13"/>
  <c r="L137" i="13"/>
  <c r="P136" i="13"/>
  <c r="O136" i="13"/>
  <c r="N133" i="13"/>
  <c r="M133" i="13"/>
  <c r="L133" i="13"/>
  <c r="O133" i="13" s="1"/>
  <c r="J130" i="13"/>
  <c r="N127" i="13"/>
  <c r="N125" i="13" s="1"/>
  <c r="M127" i="13"/>
  <c r="M125" i="13" s="1"/>
  <c r="P125" i="13" s="1"/>
  <c r="L127" i="13"/>
  <c r="P126" i="13"/>
  <c r="O126" i="13"/>
  <c r="N124" i="13"/>
  <c r="N122" i="13" s="1"/>
  <c r="M124" i="13"/>
  <c r="M122" i="13" s="1"/>
  <c r="P122" i="13" s="1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J98" i="13"/>
  <c r="I98" i="13"/>
  <c r="K98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L93" i="13"/>
  <c r="L91" i="13" s="1"/>
  <c r="P92" i="13"/>
  <c r="O92" i="13"/>
  <c r="N89" i="13"/>
  <c r="M89" i="13"/>
  <c r="P89" i="13" s="1"/>
  <c r="L89" i="13"/>
  <c r="O89" i="13" s="1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76" i="13"/>
  <c r="J64" i="13" s="1"/>
  <c r="N74" i="13"/>
  <c r="N72" i="13" s="1"/>
  <c r="M74" i="13"/>
  <c r="L74" i="13"/>
  <c r="O74" i="13" s="1"/>
  <c r="P73" i="13"/>
  <c r="O73" i="13"/>
  <c r="N71" i="13"/>
  <c r="N69" i="13" s="1"/>
  <c r="M71" i="13"/>
  <c r="L71" i="13"/>
  <c r="O71" i="13" s="1"/>
  <c r="P70" i="13"/>
  <c r="O70" i="13"/>
  <c r="N67" i="13"/>
  <c r="M67" i="13"/>
  <c r="L67" i="13"/>
  <c r="O67" i="13" s="1"/>
  <c r="J65" i="13"/>
  <c r="N61" i="13"/>
  <c r="M61" i="13"/>
  <c r="L61" i="13"/>
  <c r="L59" i="13" s="1"/>
  <c r="P60" i="13"/>
  <c r="O60" i="13"/>
  <c r="N58" i="13"/>
  <c r="M58" i="13"/>
  <c r="L58" i="13"/>
  <c r="P57" i="13"/>
  <c r="O57" i="13"/>
  <c r="P54" i="13"/>
  <c r="O54" i="13"/>
  <c r="N54" i="13"/>
  <c r="M54" i="13"/>
  <c r="L54" i="13"/>
  <c r="N49" i="13"/>
  <c r="N47" i="13" s="1"/>
  <c r="M49" i="13"/>
  <c r="L49" i="13"/>
  <c r="O49" i="13" s="1"/>
  <c r="P48" i="13"/>
  <c r="O48" i="13"/>
  <c r="N46" i="13"/>
  <c r="N44" i="13" s="1"/>
  <c r="M46" i="13"/>
  <c r="L46" i="13"/>
  <c r="P45" i="13"/>
  <c r="O45" i="13"/>
  <c r="N42" i="13"/>
  <c r="M42" i="13"/>
  <c r="L42" i="13"/>
  <c r="O42" i="13" s="1"/>
  <c r="P36" i="13"/>
  <c r="N36" i="13"/>
  <c r="M36" i="13"/>
  <c r="O35" i="13"/>
  <c r="N35" i="13"/>
  <c r="N15" i="13" s="1"/>
  <c r="M35" i="13"/>
  <c r="P35" i="13" s="1"/>
  <c r="L35" i="13"/>
  <c r="N34" i="13"/>
  <c r="M34" i="13"/>
  <c r="P34" i="13" s="1"/>
  <c r="P32" i="13"/>
  <c r="N32" i="13"/>
  <c r="M32" i="13"/>
  <c r="L32" i="13"/>
  <c r="M29" i="13"/>
  <c r="P29" i="13" s="1"/>
  <c r="N25" i="13"/>
  <c r="M25" i="13"/>
  <c r="P25" i="13" s="1"/>
  <c r="L25" i="13"/>
  <c r="O22" i="13"/>
  <c r="N22" i="13"/>
  <c r="M22" i="13"/>
  <c r="P22" i="13" s="1"/>
  <c r="L22" i="13"/>
  <c r="N19" i="13"/>
  <c r="L19" i="13"/>
  <c r="M15" i="13"/>
  <c r="P15" i="13" s="1"/>
  <c r="P12" i="13"/>
  <c r="M12" i="13"/>
  <c r="L12" i="13"/>
  <c r="M9" i="13"/>
  <c r="P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N414" i="12" s="1"/>
  <c r="M807" i="12"/>
  <c r="P807" i="12" s="1"/>
  <c r="L807" i="12"/>
  <c r="O807" i="12" s="1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P790" i="12"/>
  <c r="O790" i="12"/>
  <c r="N789" i="12"/>
  <c r="M789" i="12"/>
  <c r="P789" i="12" s="1"/>
  <c r="M788" i="12"/>
  <c r="P788" i="12" s="1"/>
  <c r="L788" i="12"/>
  <c r="O788" i="12" s="1"/>
  <c r="N787" i="12"/>
  <c r="M787" i="12"/>
  <c r="P787" i="12" s="1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P774" i="12"/>
  <c r="O774" i="12"/>
  <c r="P773" i="12"/>
  <c r="O773" i="12"/>
  <c r="N773" i="12"/>
  <c r="M773" i="12"/>
  <c r="L773" i="12"/>
  <c r="O772" i="12"/>
  <c r="N772" i="12"/>
  <c r="M772" i="12"/>
  <c r="P772" i="12" s="1"/>
  <c r="L772" i="12"/>
  <c r="N771" i="12"/>
  <c r="N770" i="12" s="1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P758" i="12"/>
  <c r="O758" i="12"/>
  <c r="P757" i="12"/>
  <c r="O757" i="12"/>
  <c r="N757" i="12"/>
  <c r="M757" i="12"/>
  <c r="L757" i="12"/>
  <c r="O756" i="12"/>
  <c r="N756" i="12"/>
  <c r="M756" i="12"/>
  <c r="P756" i="12" s="1"/>
  <c r="L756" i="12"/>
  <c r="N755" i="12"/>
  <c r="N754" i="12" s="1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P741" i="12"/>
  <c r="O741" i="12"/>
  <c r="P740" i="12"/>
  <c r="O740" i="12"/>
  <c r="N740" i="12"/>
  <c r="M740" i="12"/>
  <c r="L740" i="12"/>
  <c r="O739" i="12"/>
  <c r="N739" i="12"/>
  <c r="M739" i="12"/>
  <c r="P739" i="12" s="1"/>
  <c r="L739" i="12"/>
  <c r="N738" i="12"/>
  <c r="N737" i="12" s="1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N688" i="12"/>
  <c r="M688" i="12"/>
  <c r="P688" i="12" s="1"/>
  <c r="N687" i="12"/>
  <c r="N685" i="12" s="1"/>
  <c r="M687" i="12"/>
  <c r="P687" i="12" s="1"/>
  <c r="N686" i="12"/>
  <c r="M686" i="12"/>
  <c r="P686" i="12" s="1"/>
  <c r="L686" i="12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5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L657" i="12" s="1"/>
  <c r="P659" i="12"/>
  <c r="O659" i="12"/>
  <c r="P658" i="12"/>
  <c r="N658" i="12"/>
  <c r="M658" i="12"/>
  <c r="P657" i="12"/>
  <c r="N657" i="12"/>
  <c r="M657" i="12"/>
  <c r="P656" i="12"/>
  <c r="O656" i="12"/>
  <c r="N656" i="12"/>
  <c r="M656" i="12"/>
  <c r="L656" i="12"/>
  <c r="N655" i="12"/>
  <c r="M655" i="12"/>
  <c r="P655" i="12" s="1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N634" i="12"/>
  <c r="L634" i="12"/>
  <c r="P633" i="12"/>
  <c r="O633" i="12"/>
  <c r="N632" i="12"/>
  <c r="N631" i="12"/>
  <c r="N629" i="12" s="1"/>
  <c r="N630" i="12"/>
  <c r="M630" i="12"/>
  <c r="P630" i="12" s="1"/>
  <c r="L630" i="12"/>
  <c r="I628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82" i="12"/>
  <c r="J576" i="12" s="1"/>
  <c r="J559" i="12" s="1"/>
  <c r="J543" i="12" s="1"/>
  <c r="J577" i="12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M555" i="12"/>
  <c r="P555" i="12" s="1"/>
  <c r="N549" i="12"/>
  <c r="N547" i="12" s="1"/>
  <c r="L549" i="12"/>
  <c r="P548" i="12"/>
  <c r="O548" i="12"/>
  <c r="N546" i="12"/>
  <c r="O545" i="12"/>
  <c r="N545" i="12"/>
  <c r="L545" i="12"/>
  <c r="N544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L528" i="12"/>
  <c r="L526" i="12" s="1"/>
  <c r="O526" i="12" s="1"/>
  <c r="P527" i="12"/>
  <c r="O527" i="12"/>
  <c r="P526" i="12"/>
  <c r="N526" i="12"/>
  <c r="M526" i="12"/>
  <c r="P525" i="12"/>
  <c r="N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N502" i="12" s="1"/>
  <c r="P506" i="12"/>
  <c r="O506" i="12"/>
  <c r="O505" i="12"/>
  <c r="N505" i="12"/>
  <c r="M505" i="12"/>
  <c r="P505" i="12" s="1"/>
  <c r="L505" i="12"/>
  <c r="M504" i="12"/>
  <c r="P504" i="12" s="1"/>
  <c r="L504" i="12"/>
  <c r="O504" i="12" s="1"/>
  <c r="N503" i="12"/>
  <c r="M503" i="12"/>
  <c r="P503" i="12" s="1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N477" i="12"/>
  <c r="M477" i="12"/>
  <c r="P477" i="12" s="1"/>
  <c r="N472" i="12"/>
  <c r="N470" i="12" s="1"/>
  <c r="L472" i="12"/>
  <c r="P471" i="12"/>
  <c r="O471" i="12"/>
  <c r="N469" i="12"/>
  <c r="N468" i="12"/>
  <c r="N467" i="12" s="1"/>
  <c r="M468" i="12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L454" i="12" s="1"/>
  <c r="O454" i="12" s="1"/>
  <c r="P455" i="12"/>
  <c r="O455" i="12"/>
  <c r="P454" i="12"/>
  <c r="N454" i="12"/>
  <c r="M454" i="12"/>
  <c r="N449" i="12"/>
  <c r="N447" i="12" s="1"/>
  <c r="L449" i="12"/>
  <c r="O449" i="12" s="1"/>
  <c r="P448" i="12"/>
  <c r="O448" i="12"/>
  <c r="N446" i="12"/>
  <c r="O445" i="12"/>
  <c r="N445" i="12"/>
  <c r="M445" i="12"/>
  <c r="P445" i="12" s="1"/>
  <c r="L445" i="12"/>
  <c r="N444" i="12"/>
  <c r="J443" i="12"/>
  <c r="J442" i="12"/>
  <c r="I441" i="12"/>
  <c r="K441" i="12" s="1"/>
  <c r="I440" i="12"/>
  <c r="I439" i="12"/>
  <c r="K439" i="12" s="1"/>
  <c r="I438" i="12"/>
  <c r="K438" i="12" s="1"/>
  <c r="I437" i="12"/>
  <c r="I435" i="12"/>
  <c r="J434" i="12"/>
  <c r="P431" i="12"/>
  <c r="L431" i="12"/>
  <c r="O431" i="12" s="1"/>
  <c r="P430" i="12"/>
  <c r="O430" i="12"/>
  <c r="P429" i="12"/>
  <c r="N429" i="12"/>
  <c r="M429" i="12"/>
  <c r="L429" i="12"/>
  <c r="O429" i="12" s="1"/>
  <c r="N424" i="12"/>
  <c r="N422" i="12" s="1"/>
  <c r="L424" i="12"/>
  <c r="M424" i="12" s="1"/>
  <c r="P423" i="12"/>
  <c r="O423" i="12"/>
  <c r="N421" i="12"/>
  <c r="P420" i="12"/>
  <c r="O420" i="12"/>
  <c r="N420" i="12"/>
  <c r="M420" i="12"/>
  <c r="L420" i="12"/>
  <c r="N419" i="12"/>
  <c r="J418" i="12"/>
  <c r="K413" i="12"/>
  <c r="K412" i="12"/>
  <c r="N410" i="12"/>
  <c r="N408" i="12" s="1"/>
  <c r="M410" i="12"/>
  <c r="M408" i="12" s="1"/>
  <c r="P408" i="12" s="1"/>
  <c r="L410" i="12"/>
  <c r="L408" i="12" s="1"/>
  <c r="O408" i="12" s="1"/>
  <c r="P409" i="12"/>
  <c r="O409" i="12"/>
  <c r="N407" i="12"/>
  <c r="N405" i="12" s="1"/>
  <c r="M407" i="12"/>
  <c r="M405" i="12" s="1"/>
  <c r="P405" i="12" s="1"/>
  <c r="L407" i="12"/>
  <c r="L405" i="12" s="1"/>
  <c r="O405" i="12" s="1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P397" i="12" s="1"/>
  <c r="L397" i="12"/>
  <c r="L395" i="12" s="1"/>
  <c r="O395" i="12" s="1"/>
  <c r="P396" i="12"/>
  <c r="O396" i="12"/>
  <c r="N394" i="12"/>
  <c r="N392" i="12" s="1"/>
  <c r="M394" i="12"/>
  <c r="P394" i="12" s="1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M348" i="12" s="1"/>
  <c r="L350" i="12"/>
  <c r="L348" i="12" s="1"/>
  <c r="P349" i="12"/>
  <c r="O349" i="12"/>
  <c r="O346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M320" i="12"/>
  <c r="P320" i="12" s="1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P305" i="12"/>
  <c r="O305" i="12"/>
  <c r="N303" i="12"/>
  <c r="M303" i="12"/>
  <c r="L303" i="12"/>
  <c r="L301" i="12" s="1"/>
  <c r="O301" i="12" s="1"/>
  <c r="P302" i="12"/>
  <c r="O302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K287" i="12" s="1"/>
  <c r="N285" i="12"/>
  <c r="N283" i="12" s="1"/>
  <c r="M285" i="12"/>
  <c r="L285" i="12"/>
  <c r="L283" i="12" s="1"/>
  <c r="O283" i="12" s="1"/>
  <c r="P284" i="12"/>
  <c r="O284" i="12"/>
  <c r="N282" i="12"/>
  <c r="M282" i="12"/>
  <c r="L282" i="12"/>
  <c r="O282" i="12" s="1"/>
  <c r="P281" i="12"/>
  <c r="O281" i="12"/>
  <c r="N278" i="12"/>
  <c r="M278" i="12"/>
  <c r="L278" i="12"/>
  <c r="O278" i="12" s="1"/>
  <c r="J276" i="12"/>
  <c r="I271" i="12"/>
  <c r="I260" i="12" s="1"/>
  <c r="N269" i="12"/>
  <c r="N267" i="12" s="1"/>
  <c r="M269" i="12"/>
  <c r="P269" i="12" s="1"/>
  <c r="L269" i="12"/>
  <c r="P268" i="12"/>
  <c r="O268" i="12"/>
  <c r="N266" i="12"/>
  <c r="M266" i="12"/>
  <c r="L266" i="12"/>
  <c r="P265" i="12"/>
  <c r="O265" i="12"/>
  <c r="O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J235" i="12"/>
  <c r="I235" i="12"/>
  <c r="K235" i="12" s="1"/>
  <c r="J233" i="12"/>
  <c r="N231" i="12"/>
  <c r="N230" i="12"/>
  <c r="N229" i="12"/>
  <c r="N228" i="12"/>
  <c r="J226" i="12"/>
  <c r="J180" i="12" s="1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M186" i="12"/>
  <c r="L186" i="12"/>
  <c r="L184" i="12" s="1"/>
  <c r="P185" i="12"/>
  <c r="O185" i="12"/>
  <c r="P182" i="12"/>
  <c r="N182" i="12"/>
  <c r="M182" i="12"/>
  <c r="L182" i="12"/>
  <c r="O182" i="12" s="1"/>
  <c r="J177" i="12"/>
  <c r="J164" i="12" s="1"/>
  <c r="I176" i="12"/>
  <c r="K176" i="12" s="1"/>
  <c r="J174" i="12"/>
  <c r="N173" i="12"/>
  <c r="N171" i="12" s="1"/>
  <c r="M173" i="12"/>
  <c r="L173" i="12"/>
  <c r="O173" i="12" s="1"/>
  <c r="P172" i="12"/>
  <c r="O172" i="12"/>
  <c r="N170" i="12"/>
  <c r="N168" i="12" s="1"/>
  <c r="M170" i="12"/>
  <c r="M168" i="12" s="1"/>
  <c r="L170" i="12"/>
  <c r="L168" i="12" s="1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P156" i="12"/>
  <c r="O156" i="12"/>
  <c r="N154" i="12"/>
  <c r="M154" i="12"/>
  <c r="M152" i="12" s="1"/>
  <c r="P152" i="12" s="1"/>
  <c r="L154" i="12"/>
  <c r="L152" i="12" s="1"/>
  <c r="O152" i="12" s="1"/>
  <c r="P153" i="12"/>
  <c r="O153" i="12"/>
  <c r="O150" i="12"/>
  <c r="N150" i="12"/>
  <c r="M150" i="12"/>
  <c r="L150" i="12"/>
  <c r="J148" i="12"/>
  <c r="I146" i="12"/>
  <c r="I130" i="12" s="1"/>
  <c r="K130" i="12" s="1"/>
  <c r="I145" i="12"/>
  <c r="I144" i="12"/>
  <c r="K144" i="12" s="1"/>
  <c r="N140" i="12"/>
  <c r="M140" i="12"/>
  <c r="P140" i="12" s="1"/>
  <c r="L140" i="12"/>
  <c r="O140" i="12" s="1"/>
  <c r="P139" i="12"/>
  <c r="O139" i="12"/>
  <c r="N137" i="12"/>
  <c r="N135" i="12" s="1"/>
  <c r="M137" i="12"/>
  <c r="P137" i="12" s="1"/>
  <c r="L137" i="12"/>
  <c r="O137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M125" i="12" s="1"/>
  <c r="P125" i="12" s="1"/>
  <c r="L127" i="12"/>
  <c r="L125" i="12" s="1"/>
  <c r="O125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J86" i="12" s="1"/>
  <c r="I98" i="12"/>
  <c r="N96" i="12"/>
  <c r="N94" i="12" s="1"/>
  <c r="M96" i="12"/>
  <c r="L96" i="12"/>
  <c r="O96" i="12" s="1"/>
  <c r="P95" i="12"/>
  <c r="O95" i="12"/>
  <c r="N93" i="12"/>
  <c r="M93" i="12"/>
  <c r="M91" i="12" s="1"/>
  <c r="L93" i="12"/>
  <c r="L91" i="12" s="1"/>
  <c r="P92" i="12"/>
  <c r="O92" i="12"/>
  <c r="P89" i="12"/>
  <c r="N89" i="12"/>
  <c r="M89" i="12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76" i="12"/>
  <c r="N74" i="12"/>
  <c r="N72" i="12" s="1"/>
  <c r="M74" i="12"/>
  <c r="P74" i="12" s="1"/>
  <c r="L74" i="12"/>
  <c r="L72" i="12" s="1"/>
  <c r="O72" i="12" s="1"/>
  <c r="P73" i="12"/>
  <c r="O73" i="12"/>
  <c r="N71" i="12"/>
  <c r="N69" i="12" s="1"/>
  <c r="M71" i="12"/>
  <c r="P71" i="12" s="1"/>
  <c r="L71" i="12"/>
  <c r="O71" i="12" s="1"/>
  <c r="P70" i="12"/>
  <c r="O70" i="12"/>
  <c r="P67" i="12"/>
  <c r="O67" i="12"/>
  <c r="N67" i="12"/>
  <c r="M67" i="12"/>
  <c r="L67" i="12"/>
  <c r="J65" i="12"/>
  <c r="J64" i="12"/>
  <c r="N61" i="12"/>
  <c r="N59" i="12" s="1"/>
  <c r="M61" i="12"/>
  <c r="M59" i="12" s="1"/>
  <c r="P59" i="12" s="1"/>
  <c r="L61" i="12"/>
  <c r="L59" i="12" s="1"/>
  <c r="O59" i="12" s="1"/>
  <c r="P60" i="12"/>
  <c r="O60" i="12"/>
  <c r="N58" i="12"/>
  <c r="N56" i="12" s="1"/>
  <c r="M58" i="12"/>
  <c r="L58" i="12"/>
  <c r="L56" i="12" s="1"/>
  <c r="P57" i="12"/>
  <c r="O57" i="12"/>
  <c r="N54" i="12"/>
  <c r="M54" i="12"/>
  <c r="L54" i="12"/>
  <c r="N49" i="12"/>
  <c r="N47" i="12" s="1"/>
  <c r="M49" i="12"/>
  <c r="M47" i="12" s="1"/>
  <c r="P47" i="12" s="1"/>
  <c r="L49" i="12"/>
  <c r="P48" i="12"/>
  <c r="O48" i="12"/>
  <c r="N46" i="12"/>
  <c r="M46" i="12"/>
  <c r="L46" i="12"/>
  <c r="P45" i="12"/>
  <c r="O45" i="12"/>
  <c r="P42" i="12"/>
  <c r="N42" i="12"/>
  <c r="M42" i="12"/>
  <c r="L42" i="12"/>
  <c r="N36" i="12"/>
  <c r="M36" i="12"/>
  <c r="P35" i="12"/>
  <c r="N35" i="12"/>
  <c r="M35" i="12"/>
  <c r="L35" i="12"/>
  <c r="N33" i="12"/>
  <c r="O32" i="12"/>
  <c r="N32" i="12"/>
  <c r="M32" i="12"/>
  <c r="L32" i="12"/>
  <c r="N29" i="12"/>
  <c r="N25" i="12"/>
  <c r="M25" i="12"/>
  <c r="P25" i="12" s="1"/>
  <c r="L25" i="12"/>
  <c r="P22" i="12"/>
  <c r="O22" i="12"/>
  <c r="N22" i="12"/>
  <c r="M22" i="12"/>
  <c r="L22" i="12"/>
  <c r="M19" i="12"/>
  <c r="P19" i="12" s="1"/>
  <c r="L19" i="12"/>
  <c r="N15" i="12"/>
  <c r="L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L807" i="11"/>
  <c r="O807" i="11" s="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8" i="11" s="1"/>
  <c r="O788" i="11" s="1"/>
  <c r="P790" i="11"/>
  <c r="O790" i="11"/>
  <c r="M789" i="11"/>
  <c r="P789" i="11" s="1"/>
  <c r="M788" i="1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N770" i="11" s="1"/>
  <c r="M772" i="11"/>
  <c r="P772" i="11" s="1"/>
  <c r="L772" i="11"/>
  <c r="O772" i="11" s="1"/>
  <c r="N771" i="11"/>
  <c r="M771" i="11"/>
  <c r="L771" i="11"/>
  <c r="O771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N754" i="11" s="1"/>
  <c r="M756" i="11"/>
  <c r="P756" i="11" s="1"/>
  <c r="L756" i="11"/>
  <c r="O756" i="11" s="1"/>
  <c r="N755" i="11"/>
  <c r="M755" i="1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N738" i="11"/>
  <c r="M738" i="11"/>
  <c r="L738" i="11"/>
  <c r="O738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L688" i="11" s="1"/>
  <c r="O688" i="11" s="1"/>
  <c r="N688" i="11"/>
  <c r="M688" i="11"/>
  <c r="P688" i="11" s="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2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M660" i="11" s="1"/>
  <c r="P659" i="11"/>
  <c r="O659" i="11"/>
  <c r="N657" i="11"/>
  <c r="P656" i="11"/>
  <c r="O656" i="11"/>
  <c r="N656" i="11"/>
  <c r="M656" i="1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4" i="11"/>
  <c r="N631" i="11" s="1"/>
  <c r="N629" i="11" s="1"/>
  <c r="L634" i="11"/>
  <c r="L632" i="11" s="1"/>
  <c r="P633" i="11"/>
  <c r="O633" i="11"/>
  <c r="N632" i="11"/>
  <c r="N630" i="1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N555" i="11"/>
  <c r="M555" i="11"/>
  <c r="N549" i="11"/>
  <c r="N547" i="11" s="1"/>
  <c r="L549" i="11"/>
  <c r="L546" i="11" s="1"/>
  <c r="P548" i="11"/>
  <c r="O548" i="11"/>
  <c r="N546" i="11"/>
  <c r="O545" i="11"/>
  <c r="N545" i="11"/>
  <c r="N544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O535" i="11" s="1"/>
  <c r="P534" i="11"/>
  <c r="O534" i="11"/>
  <c r="P533" i="11"/>
  <c r="N533" i="11"/>
  <c r="M533" i="11"/>
  <c r="L533" i="11"/>
  <c r="O533" i="11" s="1"/>
  <c r="P528" i="11"/>
  <c r="N528" i="11"/>
  <c r="N525" i="11" s="1"/>
  <c r="L528" i="11"/>
  <c r="O528" i="11" s="1"/>
  <c r="P527" i="11"/>
  <c r="O527" i="11"/>
  <c r="P526" i="11"/>
  <c r="N526" i="11"/>
  <c r="M526" i="11"/>
  <c r="P525" i="11"/>
  <c r="M525" i="11"/>
  <c r="O524" i="11"/>
  <c r="N524" i="11"/>
  <c r="M524" i="11"/>
  <c r="P524" i="11" s="1"/>
  <c r="L524" i="11"/>
  <c r="N523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O505" i="11"/>
  <c r="N505" i="11"/>
  <c r="M505" i="11"/>
  <c r="P505" i="11" s="1"/>
  <c r="L505" i="11"/>
  <c r="N504" i="11"/>
  <c r="N502" i="11" s="1"/>
  <c r="M504" i="11"/>
  <c r="P504" i="11" s="1"/>
  <c r="L504" i="11"/>
  <c r="O504" i="11" s="1"/>
  <c r="N503" i="11"/>
  <c r="M503" i="11"/>
  <c r="L503" i="11"/>
  <c r="O503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2" i="11"/>
  <c r="N470" i="11" s="1"/>
  <c r="L472" i="11"/>
  <c r="M472" i="11" s="1"/>
  <c r="P471" i="11"/>
  <c r="O471" i="11"/>
  <c r="N469" i="11"/>
  <c r="N468" i="11"/>
  <c r="M468" i="11"/>
  <c r="P468" i="11" s="1"/>
  <c r="L468" i="11"/>
  <c r="O468" i="11" s="1"/>
  <c r="J466" i="11"/>
  <c r="I466" i="11"/>
  <c r="J465" i="11"/>
  <c r="I465" i="11"/>
  <c r="I464" i="11"/>
  <c r="I463" i="11"/>
  <c r="I462" i="11"/>
  <c r="I443" i="11" s="1"/>
  <c r="K443" i="11" s="1"/>
  <c r="I460" i="11"/>
  <c r="I442" i="11" s="1"/>
  <c r="K442" i="11" s="1"/>
  <c r="K458" i="11"/>
  <c r="P456" i="11"/>
  <c r="L456" i="11"/>
  <c r="O456" i="11" s="1"/>
  <c r="P455" i="11"/>
  <c r="O455" i="11"/>
  <c r="P454" i="11"/>
  <c r="N454" i="11"/>
  <c r="M454" i="11"/>
  <c r="P449" i="11"/>
  <c r="N449" i="11"/>
  <c r="N446" i="11" s="1"/>
  <c r="L449" i="11"/>
  <c r="L447" i="11" s="1"/>
  <c r="O447" i="11" s="1"/>
  <c r="P448" i="11"/>
  <c r="O448" i="11"/>
  <c r="P447" i="11"/>
  <c r="N447" i="11"/>
  <c r="M447" i="11"/>
  <c r="P446" i="11"/>
  <c r="M446" i="11"/>
  <c r="O445" i="11"/>
  <c r="N445" i="11"/>
  <c r="M445" i="11"/>
  <c r="P445" i="11" s="1"/>
  <c r="L445" i="11"/>
  <c r="N444" i="1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I433" i="11" s="1"/>
  <c r="I417" i="11" s="1"/>
  <c r="J434" i="11"/>
  <c r="J418" i="11" s="1"/>
  <c r="P431" i="11"/>
  <c r="L431" i="11"/>
  <c r="O431" i="11" s="1"/>
  <c r="P430" i="11"/>
  <c r="O430" i="11"/>
  <c r="P429" i="11"/>
  <c r="N429" i="11"/>
  <c r="M429" i="11"/>
  <c r="N424" i="11"/>
  <c r="L424" i="11"/>
  <c r="L422" i="11" s="1"/>
  <c r="P423" i="11"/>
  <c r="O423" i="11"/>
  <c r="N421" i="11"/>
  <c r="P420" i="11"/>
  <c r="O420" i="11"/>
  <c r="N420" i="11"/>
  <c r="M420" i="11"/>
  <c r="L420" i="11"/>
  <c r="N419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N403" i="11"/>
  <c r="M403" i="11"/>
  <c r="P403" i="11" s="1"/>
  <c r="L403" i="11"/>
  <c r="O403" i="11" s="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O397" i="11" s="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M350" i="11"/>
  <c r="M348" i="11" s="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O336" i="11" s="1"/>
  <c r="P335" i="11"/>
  <c r="O335" i="11"/>
  <c r="N333" i="11"/>
  <c r="N331" i="11" s="1"/>
  <c r="M333" i="11"/>
  <c r="M331" i="11" s="1"/>
  <c r="L333" i="11"/>
  <c r="L331" i="11" s="1"/>
  <c r="P332" i="11"/>
  <c r="O332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O323" i="11" s="1"/>
  <c r="P322" i="11"/>
  <c r="O322" i="11"/>
  <c r="N320" i="11"/>
  <c r="M320" i="11"/>
  <c r="L320" i="11"/>
  <c r="L318" i="11" s="1"/>
  <c r="O318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O303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K287" i="11" s="1"/>
  <c r="N285" i="11"/>
  <c r="N283" i="11" s="1"/>
  <c r="M285" i="11"/>
  <c r="P285" i="11" s="1"/>
  <c r="L285" i="11"/>
  <c r="L283" i="11" s="1"/>
  <c r="O283" i="11" s="1"/>
  <c r="P284" i="11"/>
  <c r="O284" i="11"/>
  <c r="N282" i="11"/>
  <c r="N280" i="11" s="1"/>
  <c r="M282" i="11"/>
  <c r="P282" i="11" s="1"/>
  <c r="L282" i="11"/>
  <c r="L280" i="11" s="1"/>
  <c r="O280" i="11" s="1"/>
  <c r="P281" i="11"/>
  <c r="O281" i="11"/>
  <c r="P278" i="11"/>
  <c r="N278" i="11"/>
  <c r="M278" i="11"/>
  <c r="L278" i="11"/>
  <c r="J276" i="11"/>
  <c r="I271" i="11"/>
  <c r="K271" i="11" s="1"/>
  <c r="N269" i="11"/>
  <c r="N267" i="11" s="1"/>
  <c r="M269" i="11"/>
  <c r="P269" i="11" s="1"/>
  <c r="L269" i="11"/>
  <c r="O269" i="11" s="1"/>
  <c r="P268" i="11"/>
  <c r="O268" i="11"/>
  <c r="N266" i="11"/>
  <c r="M266" i="11"/>
  <c r="M264" i="11" s="1"/>
  <c r="L266" i="11"/>
  <c r="L264" i="11" s="1"/>
  <c r="P265" i="11"/>
  <c r="O265" i="11"/>
  <c r="O262" i="11"/>
  <c r="N262" i="11"/>
  <c r="M262" i="11"/>
  <c r="L262" i="11"/>
  <c r="J260" i="11"/>
  <c r="K258" i="11"/>
  <c r="K257" i="11"/>
  <c r="K255" i="11"/>
  <c r="L253" i="11"/>
  <c r="L252" i="11"/>
  <c r="L251" i="11"/>
  <c r="L250" i="11"/>
  <c r="P249" i="11"/>
  <c r="N249" i="11"/>
  <c r="J248" i="11"/>
  <c r="J226" i="11" s="1"/>
  <c r="J180" i="11" s="1"/>
  <c r="K247" i="11"/>
  <c r="K246" i="11"/>
  <c r="I244" i="11"/>
  <c r="I237" i="11" s="1"/>
  <c r="K237" i="11" s="1"/>
  <c r="L242" i="11"/>
  <c r="L241" i="11"/>
  <c r="L240" i="11"/>
  <c r="L239" i="11"/>
  <c r="P238" i="11"/>
  <c r="N238" i="1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M186" i="11"/>
  <c r="M184" i="11" s="1"/>
  <c r="L186" i="11"/>
  <c r="P185" i="11"/>
  <c r="O185" i="11"/>
  <c r="O182" i="11"/>
  <c r="N182" i="11"/>
  <c r="M182" i="11"/>
  <c r="P182" i="11" s="1"/>
  <c r="L182" i="11"/>
  <c r="J177" i="11"/>
  <c r="I176" i="11"/>
  <c r="I174" i="11" s="1"/>
  <c r="J174" i="11"/>
  <c r="J164" i="11" s="1"/>
  <c r="N173" i="11"/>
  <c r="N171" i="11" s="1"/>
  <c r="M173" i="11"/>
  <c r="P173" i="11" s="1"/>
  <c r="L173" i="11"/>
  <c r="P172" i="11"/>
  <c r="O172" i="11"/>
  <c r="N170" i="11"/>
  <c r="M170" i="11"/>
  <c r="M168" i="11" s="1"/>
  <c r="L170" i="11"/>
  <c r="P169" i="11"/>
  <c r="O169" i="11"/>
  <c r="O166" i="11"/>
  <c r="N166" i="11"/>
  <c r="M166" i="11"/>
  <c r="P166" i="11" s="1"/>
  <c r="L166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P154" i="11" s="1"/>
  <c r="L154" i="11"/>
  <c r="O154" i="11" s="1"/>
  <c r="P153" i="11"/>
  <c r="O153" i="11"/>
  <c r="O150" i="11"/>
  <c r="N150" i="11"/>
  <c r="M150" i="11"/>
  <c r="L150" i="11"/>
  <c r="J148" i="11"/>
  <c r="I146" i="11"/>
  <c r="I130" i="11" s="1"/>
  <c r="K130" i="11" s="1"/>
  <c r="I145" i="11"/>
  <c r="K145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I87" i="11" s="1"/>
  <c r="J98" i="11"/>
  <c r="J86" i="11" s="1"/>
  <c r="I98" i="11"/>
  <c r="I86" i="11" s="1"/>
  <c r="N96" i="11"/>
  <c r="N94" i="11" s="1"/>
  <c r="M96" i="11"/>
  <c r="P96" i="11" s="1"/>
  <c r="L96" i="11"/>
  <c r="L94" i="11" s="1"/>
  <c r="O94" i="11" s="1"/>
  <c r="P95" i="11"/>
  <c r="O95" i="11"/>
  <c r="N93" i="11"/>
  <c r="M93" i="11"/>
  <c r="M91" i="11" s="1"/>
  <c r="L93" i="11"/>
  <c r="L91" i="11" s="1"/>
  <c r="P92" i="11"/>
  <c r="O92" i="11"/>
  <c r="O89" i="11"/>
  <c r="N89" i="11"/>
  <c r="M89" i="11"/>
  <c r="P89" i="11" s="1"/>
  <c r="L89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65" i="11" s="1"/>
  <c r="J76" i="1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P71" i="11" s="1"/>
  <c r="L71" i="11"/>
  <c r="O71" i="11" s="1"/>
  <c r="P70" i="11"/>
  <c r="O70" i="11"/>
  <c r="P67" i="11"/>
  <c r="N67" i="11"/>
  <c r="M67" i="11"/>
  <c r="L67" i="11"/>
  <c r="O67" i="11" s="1"/>
  <c r="J64" i="11"/>
  <c r="N61" i="11"/>
  <c r="M61" i="11"/>
  <c r="L61" i="11"/>
  <c r="L59" i="11" s="1"/>
  <c r="P60" i="11"/>
  <c r="O60" i="11"/>
  <c r="N58" i="11"/>
  <c r="M58" i="11"/>
  <c r="M56" i="11" s="1"/>
  <c r="L58" i="11"/>
  <c r="P57" i="11"/>
  <c r="O57" i="11"/>
  <c r="P54" i="11"/>
  <c r="N54" i="11"/>
  <c r="M54" i="11"/>
  <c r="L54" i="11"/>
  <c r="O54" i="11" s="1"/>
  <c r="N49" i="11"/>
  <c r="N47" i="11" s="1"/>
  <c r="M49" i="11"/>
  <c r="P49" i="11" s="1"/>
  <c r="L49" i="11"/>
  <c r="O49" i="11" s="1"/>
  <c r="P48" i="11"/>
  <c r="O48" i="11"/>
  <c r="N46" i="11"/>
  <c r="M46" i="11"/>
  <c r="L46" i="11"/>
  <c r="L44" i="11" s="1"/>
  <c r="P45" i="11"/>
  <c r="O45" i="11"/>
  <c r="P42" i="11"/>
  <c r="N42" i="11"/>
  <c r="M42" i="11"/>
  <c r="L42" i="11"/>
  <c r="O42" i="11" s="1"/>
  <c r="N36" i="11"/>
  <c r="M36" i="11"/>
  <c r="M34" i="11" s="1"/>
  <c r="P34" i="11" s="1"/>
  <c r="P35" i="11"/>
  <c r="O35" i="11"/>
  <c r="N35" i="11"/>
  <c r="M35" i="11"/>
  <c r="L35" i="11"/>
  <c r="N34" i="11"/>
  <c r="N33" i="11"/>
  <c r="N30" i="11" s="1"/>
  <c r="N32" i="11"/>
  <c r="N29" i="11" s="1"/>
  <c r="N28" i="11" s="1"/>
  <c r="M32" i="11"/>
  <c r="P32" i="11" s="1"/>
  <c r="L32" i="11"/>
  <c r="O32" i="11" s="1"/>
  <c r="N31" i="11"/>
  <c r="L29" i="11"/>
  <c r="O25" i="11"/>
  <c r="N25" i="11"/>
  <c r="M25" i="11"/>
  <c r="L25" i="11"/>
  <c r="P22" i="11"/>
  <c r="N22" i="11"/>
  <c r="N19" i="11" s="1"/>
  <c r="M22" i="11"/>
  <c r="L22" i="11"/>
  <c r="N15" i="11"/>
  <c r="L15" i="1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P790" i="10"/>
  <c r="O790" i="10"/>
  <c r="P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L658" i="10" s="1"/>
  <c r="O658" i="10" s="1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J654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M630" i="10"/>
  <c r="P630" i="10" s="1"/>
  <c r="L630" i="10"/>
  <c r="N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J592" i="10" s="1"/>
  <c r="I593" i="10"/>
  <c r="I592" i="10" s="1"/>
  <c r="K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P557" i="10"/>
  <c r="L557" i="10"/>
  <c r="L555" i="10" s="1"/>
  <c r="O555" i="10" s="1"/>
  <c r="P556" i="10"/>
  <c r="O556" i="10"/>
  <c r="N555" i="10"/>
  <c r="N545" i="10" s="1"/>
  <c r="M555" i="10"/>
  <c r="P555" i="10" s="1"/>
  <c r="N549" i="10"/>
  <c r="L549" i="10"/>
  <c r="O549" i="10" s="1"/>
  <c r="P548" i="10"/>
  <c r="O548" i="10"/>
  <c r="N547" i="10"/>
  <c r="N546" i="10"/>
  <c r="O545" i="10"/>
  <c r="M545" i="10"/>
  <c r="L545" i="10"/>
  <c r="N544" i="10"/>
  <c r="J543" i="10"/>
  <c r="I542" i="10"/>
  <c r="K542" i="10" s="1"/>
  <c r="I541" i="10"/>
  <c r="K541" i="10" s="1"/>
  <c r="I540" i="10"/>
  <c r="K540" i="10" s="1"/>
  <c r="I539" i="10"/>
  <c r="K539" i="10" s="1"/>
  <c r="I538" i="10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L528" i="10"/>
  <c r="L526" i="10" s="1"/>
  <c r="O526" i="10" s="1"/>
  <c r="P527" i="10"/>
  <c r="O527" i="10"/>
  <c r="N526" i="10"/>
  <c r="M526" i="10"/>
  <c r="P526" i="10" s="1"/>
  <c r="P525" i="10"/>
  <c r="N525" i="10"/>
  <c r="M525" i="10"/>
  <c r="P524" i="10"/>
  <c r="O524" i="10"/>
  <c r="N524" i="10"/>
  <c r="M524" i="10"/>
  <c r="M523" i="10" s="1"/>
  <c r="L524" i="10"/>
  <c r="P523" i="10"/>
  <c r="N523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O505" i="10"/>
  <c r="M505" i="10"/>
  <c r="P505" i="10" s="1"/>
  <c r="L505" i="10"/>
  <c r="P504" i="10"/>
  <c r="M504" i="10"/>
  <c r="L504" i="10"/>
  <c r="O503" i="10"/>
  <c r="N503" i="10"/>
  <c r="M503" i="10"/>
  <c r="P503" i="10" s="1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N472" i="10"/>
  <c r="L472" i="10"/>
  <c r="O472" i="10" s="1"/>
  <c r="P471" i="10"/>
  <c r="O471" i="10"/>
  <c r="N470" i="10"/>
  <c r="N469" i="10"/>
  <c r="P468" i="10"/>
  <c r="O468" i="10"/>
  <c r="N468" i="10"/>
  <c r="N467" i="10" s="1"/>
  <c r="M468" i="10"/>
  <c r="L468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N454" i="10"/>
  <c r="M454" i="10"/>
  <c r="P454" i="10" s="1"/>
  <c r="N449" i="10"/>
  <c r="N446" i="10" s="1"/>
  <c r="L449" i="10"/>
  <c r="L447" i="10" s="1"/>
  <c r="P448" i="10"/>
  <c r="O448" i="10"/>
  <c r="P445" i="10"/>
  <c r="N445" i="10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L421" i="10" s="1"/>
  <c r="O421" i="10" s="1"/>
  <c r="P423" i="10"/>
  <c r="O423" i="10"/>
  <c r="N422" i="10"/>
  <c r="N421" i="10"/>
  <c r="O420" i="10"/>
  <c r="N420" i="10"/>
  <c r="M420" i="10"/>
  <c r="P420" i="10" s="1"/>
  <c r="L420" i="10"/>
  <c r="N419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P407" i="10" s="1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L395" i="10" s="1"/>
  <c r="O395" i="10" s="1"/>
  <c r="P396" i="10"/>
  <c r="O396" i="10"/>
  <c r="N394" i="10"/>
  <c r="N392" i="10" s="1"/>
  <c r="M394" i="10"/>
  <c r="M392" i="10" s="1"/>
  <c r="P392" i="10" s="1"/>
  <c r="L394" i="10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M350" i="10"/>
  <c r="M348" i="10" s="1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L334" i="10" s="1"/>
  <c r="O334" i="10" s="1"/>
  <c r="P335" i="10"/>
  <c r="O335" i="10"/>
  <c r="N333" i="10"/>
  <c r="N331" i="10" s="1"/>
  <c r="M333" i="10"/>
  <c r="M331" i="10" s="1"/>
  <c r="L333" i="10"/>
  <c r="L331" i="10" s="1"/>
  <c r="P332" i="10"/>
  <c r="O332" i="10"/>
  <c r="O329" i="10"/>
  <c r="N329" i="10"/>
  <c r="M329" i="10"/>
  <c r="L329" i="10"/>
  <c r="I327" i="10"/>
  <c r="I325" i="10"/>
  <c r="K325" i="10" s="1"/>
  <c r="N323" i="10"/>
  <c r="N321" i="10" s="1"/>
  <c r="M323" i="10"/>
  <c r="L323" i="10"/>
  <c r="L321" i="10" s="1"/>
  <c r="O321" i="10" s="1"/>
  <c r="P322" i="10"/>
  <c r="O322" i="10"/>
  <c r="N320" i="10"/>
  <c r="M320" i="10"/>
  <c r="M318" i="10" s="1"/>
  <c r="P318" i="10" s="1"/>
  <c r="L320" i="10"/>
  <c r="L318" i="10" s="1"/>
  <c r="O318" i="10" s="1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L306" i="10"/>
  <c r="O306" i="10" s="1"/>
  <c r="P305" i="10"/>
  <c r="O305" i="10"/>
  <c r="N303" i="10"/>
  <c r="M303" i="10"/>
  <c r="P303" i="10" s="1"/>
  <c r="L303" i="10"/>
  <c r="O303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M282" i="10"/>
  <c r="P282" i="10" s="1"/>
  <c r="L282" i="10"/>
  <c r="O282" i="10" s="1"/>
  <c r="P281" i="10"/>
  <c r="O281" i="10"/>
  <c r="N278" i="10"/>
  <c r="M278" i="10"/>
  <c r="P278" i="10" s="1"/>
  <c r="L278" i="10"/>
  <c r="O278" i="10" s="1"/>
  <c r="J276" i="10"/>
  <c r="I271" i="10"/>
  <c r="I260" i="10" s="1"/>
  <c r="K260" i="10" s="1"/>
  <c r="N269" i="10"/>
  <c r="M269" i="10"/>
  <c r="L269" i="10"/>
  <c r="O269" i="10" s="1"/>
  <c r="P268" i="10"/>
  <c r="O268" i="10"/>
  <c r="N266" i="10"/>
  <c r="N264" i="10" s="1"/>
  <c r="M266" i="10"/>
  <c r="P266" i="10" s="1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N184" i="10" s="1"/>
  <c r="M186" i="10"/>
  <c r="L186" i="10"/>
  <c r="L184" i="10" s="1"/>
  <c r="P185" i="10"/>
  <c r="O185" i="10"/>
  <c r="P182" i="10"/>
  <c r="N182" i="10"/>
  <c r="M182" i="10"/>
  <c r="L182" i="10"/>
  <c r="O182" i="10" s="1"/>
  <c r="J177" i="10"/>
  <c r="I176" i="10"/>
  <c r="J174" i="10"/>
  <c r="J164" i="10" s="1"/>
  <c r="N173" i="10"/>
  <c r="N171" i="10" s="1"/>
  <c r="M173" i="10"/>
  <c r="L173" i="10"/>
  <c r="O173" i="10" s="1"/>
  <c r="P172" i="10"/>
  <c r="O172" i="10"/>
  <c r="N170" i="10"/>
  <c r="N168" i="10" s="1"/>
  <c r="M170" i="10"/>
  <c r="L170" i="10"/>
  <c r="P169" i="10"/>
  <c r="O169" i="10"/>
  <c r="P166" i="10"/>
  <c r="N166" i="10"/>
  <c r="M166" i="10"/>
  <c r="L166" i="10"/>
  <c r="O166" i="10" s="1"/>
  <c r="I159" i="10"/>
  <c r="K159" i="10" s="1"/>
  <c r="N157" i="10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N150" i="10"/>
  <c r="M150" i="10"/>
  <c r="P150" i="10" s="1"/>
  <c r="L150" i="10"/>
  <c r="J148" i="10"/>
  <c r="I146" i="10"/>
  <c r="I145" i="10"/>
  <c r="K145" i="10" s="1"/>
  <c r="I144" i="10"/>
  <c r="K144" i="10" s="1"/>
  <c r="N140" i="10"/>
  <c r="N138" i="10" s="1"/>
  <c r="M140" i="10"/>
  <c r="P140" i="10" s="1"/>
  <c r="L140" i="10"/>
  <c r="P139" i="10"/>
  <c r="O139" i="10"/>
  <c r="N137" i="10"/>
  <c r="N135" i="10" s="1"/>
  <c r="M137" i="10"/>
  <c r="M135" i="10" s="1"/>
  <c r="P135" i="10" s="1"/>
  <c r="L137" i="10"/>
  <c r="P136" i="10"/>
  <c r="O136" i="10"/>
  <c r="P133" i="10"/>
  <c r="O133" i="10"/>
  <c r="N133" i="10"/>
  <c r="M133" i="10"/>
  <c r="L133" i="10"/>
  <c r="J130" i="10"/>
  <c r="N127" i="10"/>
  <c r="N125" i="10" s="1"/>
  <c r="M127" i="10"/>
  <c r="M125" i="10" s="1"/>
  <c r="P125" i="10" s="1"/>
  <c r="L127" i="10"/>
  <c r="L125" i="10" s="1"/>
  <c r="O125" i="10" s="1"/>
  <c r="P126" i="10"/>
  <c r="O126" i="10"/>
  <c r="N124" i="10"/>
  <c r="N122" i="10" s="1"/>
  <c r="M124" i="10"/>
  <c r="M122" i="10" s="1"/>
  <c r="P122" i="10" s="1"/>
  <c r="L124" i="10"/>
  <c r="L122" i="10" s="1"/>
  <c r="O122" i="10" s="1"/>
  <c r="P123" i="10"/>
  <c r="O123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J86" i="10" s="1"/>
  <c r="I98" i="10"/>
  <c r="I86" i="10" s="1"/>
  <c r="K86" i="10" s="1"/>
  <c r="N96" i="10"/>
  <c r="N94" i="10" s="1"/>
  <c r="M96" i="10"/>
  <c r="L96" i="10"/>
  <c r="O96" i="10" s="1"/>
  <c r="P95" i="10"/>
  <c r="O95" i="10"/>
  <c r="N93" i="10"/>
  <c r="N91" i="10" s="1"/>
  <c r="M93" i="10"/>
  <c r="L93" i="10"/>
  <c r="L91" i="10" s="1"/>
  <c r="P92" i="10"/>
  <c r="O92" i="10"/>
  <c r="P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P73" i="10"/>
  <c r="O73" i="10"/>
  <c r="N71" i="10"/>
  <c r="N69" i="10" s="1"/>
  <c r="M71" i="10"/>
  <c r="P71" i="10" s="1"/>
  <c r="L71" i="10"/>
  <c r="P70" i="10"/>
  <c r="O70" i="10"/>
  <c r="P67" i="10"/>
  <c r="O67" i="10"/>
  <c r="N67" i="10"/>
  <c r="M67" i="10"/>
  <c r="L67" i="10"/>
  <c r="J65" i="10"/>
  <c r="N61" i="10"/>
  <c r="N59" i="10" s="1"/>
  <c r="M61" i="10"/>
  <c r="M59" i="10" s="1"/>
  <c r="P59" i="10" s="1"/>
  <c r="L61" i="10"/>
  <c r="L59" i="10" s="1"/>
  <c r="O59" i="10" s="1"/>
  <c r="P60" i="10"/>
  <c r="O60" i="10"/>
  <c r="N58" i="10"/>
  <c r="M58" i="10"/>
  <c r="M56" i="10" s="1"/>
  <c r="L58" i="10"/>
  <c r="L56" i="10" s="1"/>
  <c r="P57" i="10"/>
  <c r="O57" i="10"/>
  <c r="N54" i="10"/>
  <c r="M54" i="10"/>
  <c r="P54" i="10" s="1"/>
  <c r="L54" i="10"/>
  <c r="N49" i="10"/>
  <c r="M49" i="10"/>
  <c r="P49" i="10" s="1"/>
  <c r="L49" i="10"/>
  <c r="P48" i="10"/>
  <c r="O48" i="10"/>
  <c r="N46" i="10"/>
  <c r="M46" i="10"/>
  <c r="L46" i="10"/>
  <c r="P45" i="10"/>
  <c r="O45" i="10"/>
  <c r="P42" i="10"/>
  <c r="O42" i="10"/>
  <c r="N42" i="10"/>
  <c r="M42" i="10"/>
  <c r="L42" i="10"/>
  <c r="N36" i="10"/>
  <c r="N30" i="10" s="1"/>
  <c r="M36" i="10"/>
  <c r="P36" i="10" s="1"/>
  <c r="N35" i="10"/>
  <c r="M35" i="10"/>
  <c r="L35" i="10"/>
  <c r="O35" i="10" s="1"/>
  <c r="N33" i="10"/>
  <c r="P32" i="10"/>
  <c r="O32" i="10"/>
  <c r="N32" i="10"/>
  <c r="N31" i="10" s="1"/>
  <c r="M32" i="10"/>
  <c r="L32" i="10"/>
  <c r="M29" i="10"/>
  <c r="L29" i="10"/>
  <c r="O29" i="10" s="1"/>
  <c r="P25" i="10"/>
  <c r="O25" i="10"/>
  <c r="N25" i="10"/>
  <c r="M25" i="10"/>
  <c r="L25" i="10"/>
  <c r="N22" i="10"/>
  <c r="M22" i="10"/>
  <c r="L22" i="10"/>
  <c r="O22" i="10" s="1"/>
  <c r="N19" i="10"/>
  <c r="M15" i="10"/>
  <c r="L15" i="10"/>
  <c r="O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P809" i="9"/>
  <c r="O809" i="9"/>
  <c r="P808" i="9"/>
  <c r="N808" i="9"/>
  <c r="M808" i="9"/>
  <c r="L808" i="9"/>
  <c r="O808" i="9" s="1"/>
  <c r="P807" i="9"/>
  <c r="O807" i="9"/>
  <c r="M807" i="9"/>
  <c r="L807" i="9"/>
  <c r="P806" i="9"/>
  <c r="O806" i="9"/>
  <c r="N806" i="9"/>
  <c r="N805" i="9" s="1"/>
  <c r="M806" i="9"/>
  <c r="L806" i="9"/>
  <c r="L805" i="9" s="1"/>
  <c r="O805" i="9"/>
  <c r="M805" i="9"/>
  <c r="P805" i="9" s="1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O791" i="9" s="1"/>
  <c r="P790" i="9"/>
  <c r="O790" i="9"/>
  <c r="P789" i="9"/>
  <c r="N789" i="9"/>
  <c r="M789" i="9"/>
  <c r="P788" i="9"/>
  <c r="M788" i="9"/>
  <c r="P787" i="9"/>
  <c r="O787" i="9"/>
  <c r="N787" i="9"/>
  <c r="N786" i="9" s="1"/>
  <c r="M787" i="9"/>
  <c r="L787" i="9"/>
  <c r="M786" i="9"/>
  <c r="P786" i="9" s="1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M773" i="9"/>
  <c r="P773" i="9" s="1"/>
  <c r="L773" i="9"/>
  <c r="O773" i="9" s="1"/>
  <c r="P772" i="9"/>
  <c r="M772" i="9"/>
  <c r="L772" i="9"/>
  <c r="O772" i="9" s="1"/>
  <c r="P771" i="9"/>
  <c r="O771" i="9"/>
  <c r="N771" i="9"/>
  <c r="M771" i="9"/>
  <c r="M770" i="9" s="1"/>
  <c r="L771" i="9"/>
  <c r="P770" i="9"/>
  <c r="O770" i="9"/>
  <c r="L770" i="9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M740" i="9"/>
  <c r="P740" i="9" s="1"/>
  <c r="L740" i="9"/>
  <c r="P739" i="9"/>
  <c r="M739" i="9"/>
  <c r="L739" i="9"/>
  <c r="O739" i="9" s="1"/>
  <c r="P738" i="9"/>
  <c r="O738" i="9"/>
  <c r="N738" i="9"/>
  <c r="M738" i="9"/>
  <c r="M737" i="9" s="1"/>
  <c r="L738" i="9"/>
  <c r="P737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P688" i="9"/>
  <c r="M688" i="9"/>
  <c r="P687" i="9"/>
  <c r="M687" i="9"/>
  <c r="P686" i="9"/>
  <c r="O686" i="9"/>
  <c r="N686" i="9"/>
  <c r="N685" i="9" s="1"/>
  <c r="M686" i="9"/>
  <c r="L686" i="9"/>
  <c r="M685" i="9"/>
  <c r="P685" i="9" s="1"/>
  <c r="J679" i="9"/>
  <c r="J678" i="9"/>
  <c r="I678" i="9"/>
  <c r="K678" i="9" s="1"/>
  <c r="J675" i="9"/>
  <c r="I671" i="9"/>
  <c r="K671" i="9" s="1"/>
  <c r="I670" i="9"/>
  <c r="K670" i="9" s="1"/>
  <c r="J669" i="9"/>
  <c r="J654" i="9" s="1"/>
  <c r="I669" i="9"/>
  <c r="K674" i="9" s="1"/>
  <c r="P667" i="9"/>
  <c r="O667" i="9"/>
  <c r="P666" i="9"/>
  <c r="O666" i="9"/>
  <c r="P665" i="9"/>
  <c r="O665" i="9"/>
  <c r="N665" i="9"/>
  <c r="M665" i="9"/>
  <c r="L665" i="9"/>
  <c r="N660" i="9"/>
  <c r="L660" i="9"/>
  <c r="O660" i="9" s="1"/>
  <c r="P659" i="9"/>
  <c r="O659" i="9"/>
  <c r="N658" i="9"/>
  <c r="N657" i="9"/>
  <c r="P656" i="9"/>
  <c r="N656" i="9"/>
  <c r="M656" i="9"/>
  <c r="L656" i="9"/>
  <c r="O656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N639" i="9"/>
  <c r="M639" i="9"/>
  <c r="P639" i="9" s="1"/>
  <c r="P634" i="9"/>
  <c r="N634" i="9"/>
  <c r="N631" i="9" s="1"/>
  <c r="N629" i="9" s="1"/>
  <c r="L634" i="9"/>
  <c r="O634" i="9" s="1"/>
  <c r="P633" i="9"/>
  <c r="O633" i="9"/>
  <c r="P632" i="9"/>
  <c r="M632" i="9"/>
  <c r="P631" i="9"/>
  <c r="M631" i="9"/>
  <c r="P630" i="9"/>
  <c r="O630" i="9"/>
  <c r="N630" i="9"/>
  <c r="M630" i="9"/>
  <c r="L630" i="9"/>
  <c r="M629" i="9"/>
  <c r="P629" i="9" s="1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K594" i="9" s="1"/>
  <c r="I593" i="9"/>
  <c r="K593" i="9" s="1"/>
  <c r="J583" i="9"/>
  <c r="J577" i="9" s="1"/>
  <c r="J582" i="9"/>
  <c r="I577" i="9"/>
  <c r="K577" i="9" s="1"/>
  <c r="J576" i="9"/>
  <c r="I576" i="9"/>
  <c r="I559" i="9" s="1"/>
  <c r="I543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P555" i="9"/>
  <c r="N555" i="9"/>
  <c r="M555" i="9"/>
  <c r="L555" i="9"/>
  <c r="O555" i="9" s="1"/>
  <c r="N549" i="9"/>
  <c r="N546" i="9" s="1"/>
  <c r="L549" i="9"/>
  <c r="O549" i="9" s="1"/>
  <c r="P548" i="9"/>
  <c r="O548" i="9"/>
  <c r="N547" i="9"/>
  <c r="N545" i="9"/>
  <c r="N544" i="9" s="1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P504" i="9"/>
  <c r="O504" i="9"/>
  <c r="M504" i="9"/>
  <c r="M502" i="9" s="1"/>
  <c r="P502" i="9" s="1"/>
  <c r="L504" i="9"/>
  <c r="P503" i="9"/>
  <c r="N503" i="9"/>
  <c r="N502" i="9" s="1"/>
  <c r="M503" i="9"/>
  <c r="L503" i="9"/>
  <c r="L502" i="9" s="1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69" i="9" s="1"/>
  <c r="N467" i="9" s="1"/>
  <c r="L472" i="9"/>
  <c r="P471" i="9"/>
  <c r="O471" i="9"/>
  <c r="N470" i="9"/>
  <c r="P468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I460" i="9"/>
  <c r="K460" i="9" s="1"/>
  <c r="K458" i="9"/>
  <c r="P456" i="9"/>
  <c r="L456" i="9"/>
  <c r="P455" i="9"/>
  <c r="O455" i="9"/>
  <c r="P454" i="9"/>
  <c r="N454" i="9"/>
  <c r="M454" i="9"/>
  <c r="N449" i="9"/>
  <c r="N447" i="9" s="1"/>
  <c r="L449" i="9"/>
  <c r="P448" i="9"/>
  <c r="O448" i="9"/>
  <c r="N445" i="9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J418" i="9" s="1"/>
  <c r="P431" i="9"/>
  <c r="L431" i="9"/>
  <c r="O431" i="9" s="1"/>
  <c r="P430" i="9"/>
  <c r="O430" i="9"/>
  <c r="P429" i="9"/>
  <c r="N429" i="9"/>
  <c r="M429" i="9"/>
  <c r="N424" i="9"/>
  <c r="L424" i="9"/>
  <c r="P423" i="9"/>
  <c r="O423" i="9"/>
  <c r="P420" i="9"/>
  <c r="N420" i="9"/>
  <c r="M420" i="9"/>
  <c r="L420" i="9"/>
  <c r="O420" i="9" s="1"/>
  <c r="K413" i="9"/>
  <c r="K412" i="9"/>
  <c r="N410" i="9"/>
  <c r="N408" i="9" s="1"/>
  <c r="M410" i="9"/>
  <c r="L410" i="9"/>
  <c r="L408" i="9" s="1"/>
  <c r="O408" i="9" s="1"/>
  <c r="P409" i="9"/>
  <c r="O409" i="9"/>
  <c r="N407" i="9"/>
  <c r="N405" i="9" s="1"/>
  <c r="M407" i="9"/>
  <c r="P407" i="9" s="1"/>
  <c r="L407" i="9"/>
  <c r="P406" i="9"/>
  <c r="O406" i="9"/>
  <c r="N403" i="9"/>
  <c r="M403" i="9"/>
  <c r="P403" i="9" s="1"/>
  <c r="L403" i="9"/>
  <c r="O403" i="9" s="1"/>
  <c r="K401" i="9"/>
  <c r="J401" i="9"/>
  <c r="I401" i="9"/>
  <c r="K400" i="9"/>
  <c r="K399" i="9"/>
  <c r="N397" i="9"/>
  <c r="N395" i="9" s="1"/>
  <c r="M397" i="9"/>
  <c r="L397" i="9"/>
  <c r="L395" i="9" s="1"/>
  <c r="O395" i="9" s="1"/>
  <c r="P396" i="9"/>
  <c r="O396" i="9"/>
  <c r="N394" i="9"/>
  <c r="M394" i="9"/>
  <c r="M392" i="9" s="1"/>
  <c r="P392" i="9" s="1"/>
  <c r="L394" i="9"/>
  <c r="O394" i="9" s="1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L334" i="9" s="1"/>
  <c r="O334" i="9" s="1"/>
  <c r="P335" i="9"/>
  <c r="O335" i="9"/>
  <c r="N333" i="9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N318" i="9" s="1"/>
  <c r="M320" i="9"/>
  <c r="L320" i="9"/>
  <c r="L318" i="9" s="1"/>
  <c r="O318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L304" i="9" s="1"/>
  <c r="O304" i="9" s="1"/>
  <c r="P305" i="9"/>
  <c r="O305" i="9"/>
  <c r="N303" i="9"/>
  <c r="M303" i="9"/>
  <c r="M301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L282" i="9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L267" i="9" s="1"/>
  <c r="O267" i="9" s="1"/>
  <c r="P268" i="9"/>
  <c r="O268" i="9"/>
  <c r="N266" i="9"/>
  <c r="M266" i="9"/>
  <c r="M264" i="9" s="1"/>
  <c r="P264" i="9" s="1"/>
  <c r="L266" i="9"/>
  <c r="L264" i="9" s="1"/>
  <c r="P265" i="9"/>
  <c r="O265" i="9"/>
  <c r="P262" i="9"/>
  <c r="O262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N227" i="9" s="1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K236" i="9"/>
  <c r="J236" i="9"/>
  <c r="I236" i="9"/>
  <c r="J235" i="9"/>
  <c r="I235" i="9"/>
  <c r="K235" i="9" s="1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M189" i="9"/>
  <c r="L189" i="9"/>
  <c r="O189" i="9" s="1"/>
  <c r="P188" i="9"/>
  <c r="O188" i="9"/>
  <c r="N186" i="9"/>
  <c r="N184" i="9" s="1"/>
  <c r="M186" i="9"/>
  <c r="L186" i="9"/>
  <c r="P185" i="9"/>
  <c r="O185" i="9"/>
  <c r="N182" i="9"/>
  <c r="M182" i="9"/>
  <c r="P182" i="9" s="1"/>
  <c r="L182" i="9"/>
  <c r="O182" i="9" s="1"/>
  <c r="J177" i="9"/>
  <c r="J164" i="9" s="1"/>
  <c r="I176" i="9"/>
  <c r="I174" i="9" s="1"/>
  <c r="J174" i="9"/>
  <c r="N173" i="9"/>
  <c r="N171" i="9" s="1"/>
  <c r="M173" i="9"/>
  <c r="L173" i="9"/>
  <c r="O173" i="9" s="1"/>
  <c r="P172" i="9"/>
  <c r="O172" i="9"/>
  <c r="N170" i="9"/>
  <c r="N168" i="9" s="1"/>
  <c r="M170" i="9"/>
  <c r="L170" i="9"/>
  <c r="P169" i="9"/>
  <c r="O169" i="9"/>
  <c r="P166" i="9"/>
  <c r="N166" i="9"/>
  <c r="M166" i="9"/>
  <c r="L166" i="9"/>
  <c r="O166" i="9" s="1"/>
  <c r="I159" i="9"/>
  <c r="K159" i="9" s="1"/>
  <c r="N157" i="9"/>
  <c r="N155" i="9" s="1"/>
  <c r="M157" i="9"/>
  <c r="M155" i="9" s="1"/>
  <c r="P155" i="9" s="1"/>
  <c r="L157" i="9"/>
  <c r="P156" i="9"/>
  <c r="O156" i="9"/>
  <c r="N154" i="9"/>
  <c r="M154" i="9"/>
  <c r="L154" i="9"/>
  <c r="O154" i="9" s="1"/>
  <c r="P153" i="9"/>
  <c r="O153" i="9"/>
  <c r="P150" i="9"/>
  <c r="O150" i="9"/>
  <c r="N150" i="9"/>
  <c r="M150" i="9"/>
  <c r="L150" i="9"/>
  <c r="J148" i="9"/>
  <c r="I146" i="9"/>
  <c r="K146" i="9" s="1"/>
  <c r="I145" i="9"/>
  <c r="I144" i="9"/>
  <c r="K144" i="9" s="1"/>
  <c r="N140" i="9"/>
  <c r="N138" i="9" s="1"/>
  <c r="M140" i="9"/>
  <c r="L140" i="9"/>
  <c r="P139" i="9"/>
  <c r="O139" i="9"/>
  <c r="N137" i="9"/>
  <c r="N135" i="9" s="1"/>
  <c r="M137" i="9"/>
  <c r="L137" i="9"/>
  <c r="L135" i="9" s="1"/>
  <c r="P136" i="9"/>
  <c r="O136" i="9"/>
  <c r="N133" i="9"/>
  <c r="M133" i="9"/>
  <c r="P133" i="9" s="1"/>
  <c r="L133" i="9"/>
  <c r="O133" i="9" s="1"/>
  <c r="J130" i="9"/>
  <c r="N127" i="9"/>
  <c r="N125" i="9" s="1"/>
  <c r="M127" i="9"/>
  <c r="P127" i="9" s="1"/>
  <c r="L127" i="9"/>
  <c r="O127" i="9" s="1"/>
  <c r="P126" i="9"/>
  <c r="O126" i="9"/>
  <c r="N124" i="9"/>
  <c r="M124" i="9"/>
  <c r="L124" i="9"/>
  <c r="P123" i="9"/>
  <c r="O123" i="9"/>
  <c r="P120" i="9"/>
  <c r="O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K87" i="9" s="1"/>
  <c r="J98" i="9"/>
  <c r="I98" i="9"/>
  <c r="K98" i="9" s="1"/>
  <c r="N96" i="9"/>
  <c r="N94" i="9" s="1"/>
  <c r="M96" i="9"/>
  <c r="M94" i="9" s="1"/>
  <c r="P94" i="9" s="1"/>
  <c r="L96" i="9"/>
  <c r="L94" i="9" s="1"/>
  <c r="O94" i="9" s="1"/>
  <c r="P95" i="9"/>
  <c r="O95" i="9"/>
  <c r="N93" i="9"/>
  <c r="N91" i="9" s="1"/>
  <c r="M93" i="9"/>
  <c r="M91" i="9" s="1"/>
  <c r="L93" i="9"/>
  <c r="L91" i="9" s="1"/>
  <c r="P92" i="9"/>
  <c r="O92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76" i="9"/>
  <c r="N74" i="9"/>
  <c r="N72" i="9" s="1"/>
  <c r="M74" i="9"/>
  <c r="M72" i="9" s="1"/>
  <c r="P72" i="9" s="1"/>
  <c r="L74" i="9"/>
  <c r="L72" i="9" s="1"/>
  <c r="O72" i="9" s="1"/>
  <c r="P73" i="9"/>
  <c r="O73" i="9"/>
  <c r="N71" i="9"/>
  <c r="N69" i="9" s="1"/>
  <c r="M71" i="9"/>
  <c r="M69" i="9" s="1"/>
  <c r="L71" i="9"/>
  <c r="L69" i="9" s="1"/>
  <c r="P70" i="9"/>
  <c r="O70" i="9"/>
  <c r="N67" i="9"/>
  <c r="M67" i="9"/>
  <c r="P67" i="9" s="1"/>
  <c r="L67" i="9"/>
  <c r="J65" i="9"/>
  <c r="J64" i="9"/>
  <c r="N61" i="9"/>
  <c r="N59" i="9" s="1"/>
  <c r="M61" i="9"/>
  <c r="P61" i="9" s="1"/>
  <c r="L61" i="9"/>
  <c r="O61" i="9" s="1"/>
  <c r="P60" i="9"/>
  <c r="O60" i="9"/>
  <c r="N58" i="9"/>
  <c r="M58" i="9"/>
  <c r="M56" i="9" s="1"/>
  <c r="L58" i="9"/>
  <c r="L56" i="9" s="1"/>
  <c r="P57" i="9"/>
  <c r="O57" i="9"/>
  <c r="P54" i="9"/>
  <c r="O54" i="9"/>
  <c r="N54" i="9"/>
  <c r="M54" i="9"/>
  <c r="L54" i="9"/>
  <c r="N49" i="9"/>
  <c r="M49" i="9"/>
  <c r="P49" i="9" s="1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N42" i="9"/>
  <c r="M42" i="9"/>
  <c r="P42" i="9" s="1"/>
  <c r="L42" i="9"/>
  <c r="O42" i="9" s="1"/>
  <c r="P36" i="9"/>
  <c r="N36" i="9"/>
  <c r="M36" i="9"/>
  <c r="P35" i="9"/>
  <c r="O35" i="9"/>
  <c r="N35" i="9"/>
  <c r="N34" i="9" s="1"/>
  <c r="M35" i="9"/>
  <c r="L35" i="9"/>
  <c r="M34" i="9"/>
  <c r="P34" i="9" s="1"/>
  <c r="P32" i="9"/>
  <c r="N32" i="9"/>
  <c r="N29" i="9" s="1"/>
  <c r="M32" i="9"/>
  <c r="M29" i="9" s="1"/>
  <c r="L32" i="9"/>
  <c r="P25" i="9"/>
  <c r="N25" i="9"/>
  <c r="M25" i="9"/>
  <c r="L25" i="9"/>
  <c r="O22" i="9"/>
  <c r="N22" i="9"/>
  <c r="M22" i="9"/>
  <c r="L22" i="9"/>
  <c r="N19" i="9"/>
  <c r="M15" i="9"/>
  <c r="P15" i="9" s="1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N786" i="8" s="1"/>
  <c r="L791" i="8"/>
  <c r="L789" i="8" s="1"/>
  <c r="O789" i="8" s="1"/>
  <c r="P790" i="8"/>
  <c r="O790" i="8"/>
  <c r="N789" i="8"/>
  <c r="M789" i="8"/>
  <c r="P789" i="8" s="1"/>
  <c r="M788" i="8"/>
  <c r="P788" i="8" s="1"/>
  <c r="N787" i="8"/>
  <c r="M787" i="8"/>
  <c r="L787" i="8"/>
  <c r="O787" i="8" s="1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M738" i="8"/>
  <c r="P738" i="8" s="1"/>
  <c r="L738" i="8"/>
  <c r="O738" i="8" s="1"/>
  <c r="M737" i="8"/>
  <c r="P737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8" i="8"/>
  <c r="N687" i="8"/>
  <c r="N686" i="8"/>
  <c r="N685" i="8" s="1"/>
  <c r="M686" i="8"/>
  <c r="P686" i="8" s="1"/>
  <c r="L686" i="8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3" i="8" s="1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P659" i="8"/>
  <c r="O659" i="8"/>
  <c r="N658" i="8"/>
  <c r="M658" i="8"/>
  <c r="P658" i="8" s="1"/>
  <c r="P657" i="8"/>
  <c r="N657" i="8"/>
  <c r="M657" i="8"/>
  <c r="P656" i="8"/>
  <c r="O656" i="8"/>
  <c r="N656" i="8"/>
  <c r="M656" i="8"/>
  <c r="M655" i="8" s="1"/>
  <c r="L656" i="8"/>
  <c r="P655" i="8"/>
  <c r="N655" i="8"/>
  <c r="J654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N631" i="8"/>
  <c r="N629" i="8" s="1"/>
  <c r="M631" i="8"/>
  <c r="P631" i="8" s="1"/>
  <c r="N630" i="8"/>
  <c r="M630" i="8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I593" i="8"/>
  <c r="J583" i="8"/>
  <c r="J582" i="8"/>
  <c r="J576" i="8" s="1"/>
  <c r="J577" i="8"/>
  <c r="I577" i="8"/>
  <c r="I576" i="8"/>
  <c r="J569" i="8"/>
  <c r="I569" i="8"/>
  <c r="K569" i="8" s="1"/>
  <c r="J568" i="8"/>
  <c r="I568" i="8"/>
  <c r="K568" i="8" s="1"/>
  <c r="J561" i="8"/>
  <c r="I561" i="8"/>
  <c r="J560" i="8"/>
  <c r="I560" i="8"/>
  <c r="K560" i="8" s="1"/>
  <c r="J559" i="8"/>
  <c r="P557" i="8"/>
  <c r="L557" i="8"/>
  <c r="O557" i="8" s="1"/>
  <c r="P556" i="8"/>
  <c r="O556" i="8"/>
  <c r="N555" i="8"/>
  <c r="M555" i="8"/>
  <c r="N549" i="8"/>
  <c r="N547" i="8" s="1"/>
  <c r="L549" i="8"/>
  <c r="P548" i="8"/>
  <c r="O548" i="8"/>
  <c r="N546" i="8"/>
  <c r="O545" i="8"/>
  <c r="N545" i="8"/>
  <c r="L545" i="8"/>
  <c r="N544" i="8"/>
  <c r="J543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O524" i="8"/>
  <c r="N524" i="8"/>
  <c r="N523" i="8" s="1"/>
  <c r="M524" i="8"/>
  <c r="P524" i="8" s="1"/>
  <c r="L524" i="8"/>
  <c r="M523" i="8"/>
  <c r="P523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M505" i="8"/>
  <c r="P505" i="8" s="1"/>
  <c r="L505" i="8"/>
  <c r="M504" i="8"/>
  <c r="P504" i="8" s="1"/>
  <c r="L504" i="8"/>
  <c r="O504" i="8" s="1"/>
  <c r="N503" i="8"/>
  <c r="M503" i="8"/>
  <c r="L503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N472" i="8"/>
  <c r="L472" i="8"/>
  <c r="L470" i="8" s="1"/>
  <c r="P471" i="8"/>
  <c r="O471" i="8"/>
  <c r="N468" i="8"/>
  <c r="M468" i="8"/>
  <c r="P468" i="8" s="1"/>
  <c r="L468" i="8"/>
  <c r="J466" i="8"/>
  <c r="I466" i="8"/>
  <c r="K466" i="8" s="1"/>
  <c r="J465" i="8"/>
  <c r="I465" i="8"/>
  <c r="I464" i="8"/>
  <c r="I463" i="8"/>
  <c r="I462" i="8"/>
  <c r="K462" i="8" s="1"/>
  <c r="I460" i="8"/>
  <c r="I442" i="8" s="1"/>
  <c r="K458" i="8"/>
  <c r="P456" i="8"/>
  <c r="L456" i="8"/>
  <c r="O456" i="8" s="1"/>
  <c r="P455" i="8"/>
  <c r="O455" i="8"/>
  <c r="P454" i="8"/>
  <c r="N454" i="8"/>
  <c r="M454" i="8"/>
  <c r="N449" i="8"/>
  <c r="N447" i="8" s="1"/>
  <c r="L449" i="8"/>
  <c r="P448" i="8"/>
  <c r="O448" i="8"/>
  <c r="N446" i="8"/>
  <c r="P445" i="8"/>
  <c r="O445" i="8"/>
  <c r="N445" i="8"/>
  <c r="N444" i="8" s="1"/>
  <c r="M445" i="8"/>
  <c r="L445" i="8"/>
  <c r="J443" i="8"/>
  <c r="J442" i="8"/>
  <c r="I441" i="8"/>
  <c r="K441" i="8" s="1"/>
  <c r="I440" i="8"/>
  <c r="K440" i="8" s="1"/>
  <c r="I439" i="8"/>
  <c r="I438" i="8"/>
  <c r="I437" i="8"/>
  <c r="K437" i="8" s="1"/>
  <c r="I435" i="8"/>
  <c r="K435" i="8" s="1"/>
  <c r="J434" i="8"/>
  <c r="P431" i="8"/>
  <c r="L431" i="8"/>
  <c r="P430" i="8"/>
  <c r="O430" i="8"/>
  <c r="N429" i="8"/>
  <c r="M429" i="8"/>
  <c r="P429" i="8" s="1"/>
  <c r="N424" i="8"/>
  <c r="N422" i="8" s="1"/>
  <c r="L424" i="8"/>
  <c r="L422" i="8" s="1"/>
  <c r="O422" i="8" s="1"/>
  <c r="P423" i="8"/>
  <c r="O423" i="8"/>
  <c r="N421" i="8"/>
  <c r="P420" i="8"/>
  <c r="O420" i="8"/>
  <c r="N420" i="8"/>
  <c r="M420" i="8"/>
  <c r="L420" i="8"/>
  <c r="N419" i="8"/>
  <c r="J418" i="8"/>
  <c r="K413" i="8"/>
  <c r="K412" i="8"/>
  <c r="N410" i="8"/>
  <c r="N408" i="8" s="1"/>
  <c r="M410" i="8"/>
  <c r="L410" i="8"/>
  <c r="L408" i="8" s="1"/>
  <c r="O408" i="8" s="1"/>
  <c r="P409" i="8"/>
  <c r="O409" i="8"/>
  <c r="N407" i="8"/>
  <c r="N405" i="8" s="1"/>
  <c r="M407" i="8"/>
  <c r="M405" i="8" s="1"/>
  <c r="P405" i="8" s="1"/>
  <c r="L407" i="8"/>
  <c r="L405" i="8" s="1"/>
  <c r="O405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L394" i="8"/>
  <c r="O394" i="8" s="1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N353" i="8"/>
  <c r="N351" i="8" s="1"/>
  <c r="M353" i="8"/>
  <c r="L353" i="8"/>
  <c r="P352" i="8"/>
  <c r="O352" i="8"/>
  <c r="N350" i="8"/>
  <c r="M350" i="8"/>
  <c r="L350" i="8"/>
  <c r="P349" i="8"/>
  <c r="O349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L336" i="8"/>
  <c r="P335" i="8"/>
  <c r="O335" i="8"/>
  <c r="N333" i="8"/>
  <c r="M333" i="8"/>
  <c r="M331" i="8" s="1"/>
  <c r="L333" i="8"/>
  <c r="L331" i="8" s="1"/>
  <c r="P332" i="8"/>
  <c r="O332" i="8"/>
  <c r="P329" i="8"/>
  <c r="N329" i="8"/>
  <c r="M329" i="8"/>
  <c r="L329" i="8"/>
  <c r="O329" i="8" s="1"/>
  <c r="I327" i="8"/>
  <c r="I325" i="8"/>
  <c r="K325" i="8" s="1"/>
  <c r="N323" i="8"/>
  <c r="N321" i="8" s="1"/>
  <c r="M323" i="8"/>
  <c r="L323" i="8"/>
  <c r="O323" i="8" s="1"/>
  <c r="P322" i="8"/>
  <c r="O322" i="8"/>
  <c r="N320" i="8"/>
  <c r="M320" i="8"/>
  <c r="L320" i="8"/>
  <c r="L318" i="8" s="1"/>
  <c r="O318" i="8" s="1"/>
  <c r="P319" i="8"/>
  <c r="O319" i="8"/>
  <c r="O316" i="8"/>
  <c r="N316" i="8"/>
  <c r="M316" i="8"/>
  <c r="P316" i="8" s="1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P306" i="8" s="1"/>
  <c r="L306" i="8"/>
  <c r="P305" i="8"/>
  <c r="O305" i="8"/>
  <c r="N303" i="8"/>
  <c r="M303" i="8"/>
  <c r="L303" i="8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O285" i="8" s="1"/>
  <c r="P284" i="8"/>
  <c r="O284" i="8"/>
  <c r="N282" i="8"/>
  <c r="N280" i="8" s="1"/>
  <c r="M282" i="8"/>
  <c r="L282" i="8"/>
  <c r="P281" i="8"/>
  <c r="O281" i="8"/>
  <c r="P278" i="8"/>
  <c r="N278" i="8"/>
  <c r="M278" i="8"/>
  <c r="L278" i="8"/>
  <c r="O278" i="8" s="1"/>
  <c r="J276" i="8"/>
  <c r="I271" i="8"/>
  <c r="K271" i="8" s="1"/>
  <c r="N269" i="8"/>
  <c r="N267" i="8" s="1"/>
  <c r="M269" i="8"/>
  <c r="L269" i="8"/>
  <c r="P268" i="8"/>
  <c r="O268" i="8"/>
  <c r="N266" i="8"/>
  <c r="M266" i="8"/>
  <c r="P266" i="8" s="1"/>
  <c r="L266" i="8"/>
  <c r="P265" i="8"/>
  <c r="O265" i="8"/>
  <c r="O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180" i="8" s="1"/>
  <c r="J236" i="8"/>
  <c r="I236" i="8"/>
  <c r="K236" i="8" s="1"/>
  <c r="J235" i="8"/>
  <c r="I235" i="8"/>
  <c r="K235" i="8" s="1"/>
  <c r="J233" i="8"/>
  <c r="N231" i="8"/>
  <c r="N230" i="8"/>
  <c r="N229" i="8"/>
  <c r="N228" i="8"/>
  <c r="I225" i="8"/>
  <c r="K225" i="8" s="1"/>
  <c r="I224" i="8"/>
  <c r="I216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I190" i="8" s="1"/>
  <c r="K190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O182" i="8"/>
  <c r="N182" i="8"/>
  <c r="M182" i="8"/>
  <c r="L182" i="8"/>
  <c r="J177" i="8"/>
  <c r="I176" i="8"/>
  <c r="K176" i="8" s="1"/>
  <c r="J174" i="8"/>
  <c r="N173" i="8"/>
  <c r="N171" i="8" s="1"/>
  <c r="M173" i="8"/>
  <c r="L173" i="8"/>
  <c r="O173" i="8" s="1"/>
  <c r="P172" i="8"/>
  <c r="O172" i="8"/>
  <c r="N170" i="8"/>
  <c r="M170" i="8"/>
  <c r="M168" i="8" s="1"/>
  <c r="L170" i="8"/>
  <c r="P169" i="8"/>
  <c r="O169" i="8"/>
  <c r="P166" i="8"/>
  <c r="O166" i="8"/>
  <c r="N166" i="8"/>
  <c r="M166" i="8"/>
  <c r="L166" i="8"/>
  <c r="J164" i="8"/>
  <c r="I159" i="8"/>
  <c r="N157" i="8"/>
  <c r="N155" i="8" s="1"/>
  <c r="M157" i="8"/>
  <c r="P157" i="8" s="1"/>
  <c r="L157" i="8"/>
  <c r="P156" i="8"/>
  <c r="O156" i="8"/>
  <c r="N154" i="8"/>
  <c r="M154" i="8"/>
  <c r="P154" i="8" s="1"/>
  <c r="L154" i="8"/>
  <c r="P153" i="8"/>
  <c r="O153" i="8"/>
  <c r="O150" i="8"/>
  <c r="N150" i="8"/>
  <c r="M150" i="8"/>
  <c r="L150" i="8"/>
  <c r="J148" i="8"/>
  <c r="I146" i="8"/>
  <c r="I130" i="8" s="1"/>
  <c r="K130" i="8" s="1"/>
  <c r="I145" i="8"/>
  <c r="K145" i="8" s="1"/>
  <c r="I144" i="8"/>
  <c r="K144" i="8" s="1"/>
  <c r="N140" i="8"/>
  <c r="N138" i="8" s="1"/>
  <c r="M140" i="8"/>
  <c r="M138" i="8" s="1"/>
  <c r="P138" i="8" s="1"/>
  <c r="L140" i="8"/>
  <c r="P139" i="8"/>
  <c r="O139" i="8"/>
  <c r="N137" i="8"/>
  <c r="N135" i="8" s="1"/>
  <c r="M137" i="8"/>
  <c r="L137" i="8"/>
  <c r="L135" i="8" s="1"/>
  <c r="O135" i="8" s="1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P126" i="8"/>
  <c r="O126" i="8"/>
  <c r="N124" i="8"/>
  <c r="M124" i="8"/>
  <c r="P124" i="8" s="1"/>
  <c r="L124" i="8"/>
  <c r="P123" i="8"/>
  <c r="O123" i="8"/>
  <c r="O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J98" i="8"/>
  <c r="J86" i="8" s="1"/>
  <c r="I98" i="8"/>
  <c r="K98" i="8" s="1"/>
  <c r="N96" i="8"/>
  <c r="N94" i="8" s="1"/>
  <c r="M96" i="8"/>
  <c r="L96" i="8"/>
  <c r="L94" i="8" s="1"/>
  <c r="O94" i="8" s="1"/>
  <c r="P95" i="8"/>
  <c r="O95" i="8"/>
  <c r="N93" i="8"/>
  <c r="N91" i="8" s="1"/>
  <c r="M93" i="8"/>
  <c r="M91" i="8" s="1"/>
  <c r="L93" i="8"/>
  <c r="L91" i="8" s="1"/>
  <c r="P92" i="8"/>
  <c r="O92" i="8"/>
  <c r="O89" i="8"/>
  <c r="N89" i="8"/>
  <c r="M89" i="8"/>
  <c r="P89" i="8" s="1"/>
  <c r="L89" i="8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65" i="8" s="1"/>
  <c r="J76" i="8"/>
  <c r="N74" i="8"/>
  <c r="N72" i="8" s="1"/>
  <c r="M74" i="8"/>
  <c r="P74" i="8" s="1"/>
  <c r="L74" i="8"/>
  <c r="P73" i="8"/>
  <c r="O73" i="8"/>
  <c r="N71" i="8"/>
  <c r="N69" i="8" s="1"/>
  <c r="M71" i="8"/>
  <c r="L71" i="8"/>
  <c r="P70" i="8"/>
  <c r="O70" i="8"/>
  <c r="P67" i="8"/>
  <c r="N67" i="8"/>
  <c r="M67" i="8"/>
  <c r="L67" i="8"/>
  <c r="O67" i="8" s="1"/>
  <c r="J64" i="8"/>
  <c r="N61" i="8"/>
  <c r="M61" i="8"/>
  <c r="M59" i="8" s="1"/>
  <c r="L61" i="8"/>
  <c r="P60" i="8"/>
  <c r="O60" i="8"/>
  <c r="N58" i="8"/>
  <c r="M58" i="8"/>
  <c r="M56" i="8" s="1"/>
  <c r="L58" i="8"/>
  <c r="P57" i="8"/>
  <c r="O57" i="8"/>
  <c r="P54" i="8"/>
  <c r="O54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M46" i="8"/>
  <c r="L46" i="8"/>
  <c r="P45" i="8"/>
  <c r="O45" i="8"/>
  <c r="N42" i="8"/>
  <c r="M42" i="8"/>
  <c r="L42" i="8"/>
  <c r="O42" i="8" s="1"/>
  <c r="P36" i="8"/>
  <c r="N36" i="8"/>
  <c r="M36" i="8"/>
  <c r="M34" i="8" s="1"/>
  <c r="P34" i="8" s="1"/>
  <c r="P35" i="8"/>
  <c r="O35" i="8"/>
  <c r="N35" i="8"/>
  <c r="M35" i="8"/>
  <c r="L35" i="8"/>
  <c r="N34" i="8"/>
  <c r="N32" i="8"/>
  <c r="M32" i="8"/>
  <c r="L32" i="8"/>
  <c r="N29" i="8"/>
  <c r="N25" i="8"/>
  <c r="M25" i="8"/>
  <c r="L25" i="8"/>
  <c r="O25" i="8" s="1"/>
  <c r="P22" i="8"/>
  <c r="O22" i="8"/>
  <c r="N22" i="8"/>
  <c r="N19" i="8" s="1"/>
  <c r="M22" i="8"/>
  <c r="L22" i="8"/>
  <c r="L19" i="8" s="1"/>
  <c r="M19" i="8"/>
  <c r="N15" i="8"/>
  <c r="L15" i="8"/>
  <c r="M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O808" i="7"/>
  <c r="N808" i="7"/>
  <c r="M808" i="7"/>
  <c r="P808" i="7" s="1"/>
  <c r="L808" i="7"/>
  <c r="M807" i="7"/>
  <c r="P807" i="7" s="1"/>
  <c r="L807" i="7"/>
  <c r="O807" i="7" s="1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9" i="7" s="1"/>
  <c r="O789" i="7" s="1"/>
  <c r="P790" i="7"/>
  <c r="O790" i="7"/>
  <c r="M789" i="7"/>
  <c r="P789" i="7" s="1"/>
  <c r="M788" i="7"/>
  <c r="P788" i="7" s="1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O773" i="7"/>
  <c r="N773" i="7"/>
  <c r="M773" i="7"/>
  <c r="L773" i="7"/>
  <c r="O772" i="7"/>
  <c r="N772" i="7"/>
  <c r="M772" i="7"/>
  <c r="P772" i="7" s="1"/>
  <c r="L772" i="7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O757" i="7"/>
  <c r="N757" i="7"/>
  <c r="M757" i="7"/>
  <c r="L757" i="7"/>
  <c r="O756" i="7"/>
  <c r="N756" i="7"/>
  <c r="M756" i="7"/>
  <c r="P756" i="7" s="1"/>
  <c r="L756" i="7"/>
  <c r="N755" i="7"/>
  <c r="N754" i="7" s="1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O740" i="7"/>
  <c r="N740" i="7"/>
  <c r="M740" i="7"/>
  <c r="L740" i="7"/>
  <c r="O739" i="7"/>
  <c r="N739" i="7"/>
  <c r="M739" i="7"/>
  <c r="P739" i="7" s="1"/>
  <c r="L739" i="7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N690" i="7"/>
  <c r="L690" i="7"/>
  <c r="L687" i="7" s="1"/>
  <c r="O687" i="7" s="1"/>
  <c r="N688" i="7"/>
  <c r="N687" i="7"/>
  <c r="N686" i="7"/>
  <c r="N685" i="7" s="1"/>
  <c r="M686" i="7"/>
  <c r="L686" i="7"/>
  <c r="O686" i="7" s="1"/>
  <c r="J679" i="7"/>
  <c r="J678" i="7" s="1"/>
  <c r="I678" i="7"/>
  <c r="K678" i="7" s="1"/>
  <c r="J675" i="7"/>
  <c r="J669" i="7" s="1"/>
  <c r="I671" i="7"/>
  <c r="K671" i="7" s="1"/>
  <c r="I670" i="7"/>
  <c r="K670" i="7" s="1"/>
  <c r="I669" i="7"/>
  <c r="P667" i="7"/>
  <c r="O667" i="7"/>
  <c r="P666" i="7"/>
  <c r="O666" i="7"/>
  <c r="N665" i="7"/>
  <c r="M665" i="7"/>
  <c r="P665" i="7" s="1"/>
  <c r="L665" i="7"/>
  <c r="O665" i="7" s="1"/>
  <c r="N660" i="7"/>
  <c r="L660" i="7"/>
  <c r="L657" i="7" s="1"/>
  <c r="P659" i="7"/>
  <c r="O659" i="7"/>
  <c r="N658" i="7"/>
  <c r="N657" i="7"/>
  <c r="P656" i="7"/>
  <c r="N656" i="7"/>
  <c r="N655" i="7" s="1"/>
  <c r="M656" i="7"/>
  <c r="L656" i="7"/>
  <c r="O656" i="7" s="1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O634" i="7" s="1"/>
  <c r="P633" i="7"/>
  <c r="O633" i="7"/>
  <c r="P632" i="7"/>
  <c r="N632" i="7"/>
  <c r="M632" i="7"/>
  <c r="N631" i="7"/>
  <c r="N629" i="7" s="1"/>
  <c r="M631" i="7"/>
  <c r="P631" i="7" s="1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K592" i="7" s="1"/>
  <c r="J583" i="7"/>
  <c r="J582" i="7"/>
  <c r="J576" i="7" s="1"/>
  <c r="J559" i="7" s="1"/>
  <c r="J543" i="7" s="1"/>
  <c r="J577" i="7"/>
  <c r="I577" i="7"/>
  <c r="K577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M555" i="7"/>
  <c r="N549" i="7"/>
  <c r="L549" i="7"/>
  <c r="L546" i="7" s="1"/>
  <c r="P548" i="7"/>
  <c r="O548" i="7"/>
  <c r="N547" i="7"/>
  <c r="N546" i="7"/>
  <c r="N545" i="7"/>
  <c r="N544" i="7" s="1"/>
  <c r="L545" i="7"/>
  <c r="O545" i="7" s="1"/>
  <c r="I542" i="7"/>
  <c r="K542" i="7" s="1"/>
  <c r="I541" i="7"/>
  <c r="K541" i="7" s="1"/>
  <c r="I540" i="7"/>
  <c r="K540" i="7" s="1"/>
  <c r="I539" i="7"/>
  <c r="I538" i="7"/>
  <c r="K538" i="7" s="1"/>
  <c r="I537" i="7"/>
  <c r="P535" i="7"/>
  <c r="L535" i="7"/>
  <c r="P534" i="7"/>
  <c r="O534" i="7"/>
  <c r="N533" i="7"/>
  <c r="M533" i="7"/>
  <c r="P533" i="7" s="1"/>
  <c r="P528" i="7"/>
  <c r="N528" i="7"/>
  <c r="N525" i="7" s="1"/>
  <c r="N523" i="7" s="1"/>
  <c r="L528" i="7"/>
  <c r="O528" i="7" s="1"/>
  <c r="P527" i="7"/>
  <c r="O527" i="7"/>
  <c r="P526" i="7"/>
  <c r="N526" i="7"/>
  <c r="M526" i="7"/>
  <c r="P525" i="7"/>
  <c r="M525" i="7"/>
  <c r="P524" i="7"/>
  <c r="O524" i="7"/>
  <c r="N524" i="7"/>
  <c r="M524" i="7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O505" i="7"/>
  <c r="N505" i="7"/>
  <c r="M505" i="7"/>
  <c r="L505" i="7"/>
  <c r="O504" i="7"/>
  <c r="N504" i="7"/>
  <c r="N502" i="7" s="1"/>
  <c r="M504" i="7"/>
  <c r="P504" i="7" s="1"/>
  <c r="L504" i="7"/>
  <c r="N503" i="7"/>
  <c r="M503" i="7"/>
  <c r="L503" i="7"/>
  <c r="O503" i="7" s="1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2" i="7"/>
  <c r="L472" i="7"/>
  <c r="L470" i="7" s="1"/>
  <c r="O470" i="7" s="1"/>
  <c r="P471" i="7"/>
  <c r="O471" i="7"/>
  <c r="N470" i="7"/>
  <c r="N469" i="7"/>
  <c r="O468" i="7"/>
  <c r="N468" i="7"/>
  <c r="M468" i="7"/>
  <c r="P468" i="7" s="1"/>
  <c r="L468" i="7"/>
  <c r="N467" i="7"/>
  <c r="J466" i="7"/>
  <c r="I466" i="7"/>
  <c r="K466" i="7" s="1"/>
  <c r="J465" i="7"/>
  <c r="I465" i="7"/>
  <c r="K465" i="7" s="1"/>
  <c r="I464" i="7"/>
  <c r="I463" i="7"/>
  <c r="I462" i="7"/>
  <c r="I460" i="7"/>
  <c r="I442" i="7" s="1"/>
  <c r="K442" i="7" s="1"/>
  <c r="K458" i="7"/>
  <c r="P456" i="7"/>
  <c r="L456" i="7"/>
  <c r="P455" i="7"/>
  <c r="O455" i="7"/>
  <c r="N454" i="7"/>
  <c r="M454" i="7"/>
  <c r="P454" i="7" s="1"/>
  <c r="N449" i="7"/>
  <c r="N447" i="7" s="1"/>
  <c r="L449" i="7"/>
  <c r="P448" i="7"/>
  <c r="O448" i="7"/>
  <c r="N446" i="7"/>
  <c r="P445" i="7"/>
  <c r="O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K435" i="7" s="1"/>
  <c r="J434" i="7"/>
  <c r="J418" i="7" s="1"/>
  <c r="P431" i="7"/>
  <c r="L431" i="7"/>
  <c r="L429" i="7" s="1"/>
  <c r="O429" i="7" s="1"/>
  <c r="P430" i="7"/>
  <c r="O430" i="7"/>
  <c r="N429" i="7"/>
  <c r="M429" i="7"/>
  <c r="P429" i="7" s="1"/>
  <c r="N428" i="7"/>
  <c r="N424" i="7"/>
  <c r="N422" i="7" s="1"/>
  <c r="L424" i="7"/>
  <c r="P423" i="7"/>
  <c r="O423" i="7"/>
  <c r="N421" i="7"/>
  <c r="N419" i="7" s="1"/>
  <c r="N420" i="7"/>
  <c r="M420" i="7"/>
  <c r="L420" i="7"/>
  <c r="O420" i="7" s="1"/>
  <c r="K413" i="7"/>
  <c r="K412" i="7"/>
  <c r="N410" i="7"/>
  <c r="N408" i="7" s="1"/>
  <c r="M410" i="7"/>
  <c r="L410" i="7"/>
  <c r="P409" i="7"/>
  <c r="O409" i="7"/>
  <c r="N407" i="7"/>
  <c r="N405" i="7" s="1"/>
  <c r="M407" i="7"/>
  <c r="L407" i="7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M395" i="7" s="1"/>
  <c r="P395" i="7" s="1"/>
  <c r="L397" i="7"/>
  <c r="L395" i="7" s="1"/>
  <c r="O395" i="7" s="1"/>
  <c r="P396" i="7"/>
  <c r="O396" i="7"/>
  <c r="N394" i="7"/>
  <c r="N392" i="7" s="1"/>
  <c r="M394" i="7"/>
  <c r="M392" i="7" s="1"/>
  <c r="P392" i="7" s="1"/>
  <c r="L394" i="7"/>
  <c r="P393" i="7"/>
  <c r="O393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M348" i="7" s="1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P335" i="7"/>
  <c r="O335" i="7"/>
  <c r="N333" i="7"/>
  <c r="N331" i="7" s="1"/>
  <c r="M333" i="7"/>
  <c r="L333" i="7"/>
  <c r="P332" i="7"/>
  <c r="O332" i="7"/>
  <c r="N329" i="7"/>
  <c r="M329" i="7"/>
  <c r="L329" i="7"/>
  <c r="O329" i="7" s="1"/>
  <c r="I327" i="7"/>
  <c r="I325" i="7"/>
  <c r="I314" i="7" s="1"/>
  <c r="K314" i="7" s="1"/>
  <c r="N323" i="7"/>
  <c r="N321" i="7" s="1"/>
  <c r="M323" i="7"/>
  <c r="L323" i="7"/>
  <c r="P322" i="7"/>
  <c r="O322" i="7"/>
  <c r="N320" i="7"/>
  <c r="M320" i="7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L301" i="7" s="1"/>
  <c r="O301" i="7" s="1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M285" i="7"/>
  <c r="M283" i="7" s="1"/>
  <c r="P283" i="7" s="1"/>
  <c r="L285" i="7"/>
  <c r="O285" i="7" s="1"/>
  <c r="P284" i="7"/>
  <c r="O284" i="7"/>
  <c r="N282" i="7"/>
  <c r="N280" i="7" s="1"/>
  <c r="M282" i="7"/>
  <c r="M280" i="7" s="1"/>
  <c r="P280" i="7" s="1"/>
  <c r="L282" i="7"/>
  <c r="L280" i="7" s="1"/>
  <c r="O280" i="7" s="1"/>
  <c r="P281" i="7"/>
  <c r="O281" i="7"/>
  <c r="N278" i="7"/>
  <c r="M278" i="7"/>
  <c r="L278" i="7"/>
  <c r="O278" i="7" s="1"/>
  <c r="J276" i="7"/>
  <c r="I271" i="7"/>
  <c r="K271" i="7" s="1"/>
  <c r="N269" i="7"/>
  <c r="N267" i="7" s="1"/>
  <c r="M269" i="7"/>
  <c r="L269" i="7"/>
  <c r="L267" i="7" s="1"/>
  <c r="O267" i="7" s="1"/>
  <c r="P268" i="7"/>
  <c r="O268" i="7"/>
  <c r="N266" i="7"/>
  <c r="N264" i="7" s="1"/>
  <c r="M266" i="7"/>
  <c r="L266" i="7"/>
  <c r="L264" i="7" s="1"/>
  <c r="P265" i="7"/>
  <c r="O265" i="7"/>
  <c r="N262" i="7"/>
  <c r="M262" i="7"/>
  <c r="P262" i="7" s="1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P188" i="7"/>
  <c r="O188" i="7"/>
  <c r="N186" i="7"/>
  <c r="N184" i="7" s="1"/>
  <c r="M186" i="7"/>
  <c r="M184" i="7" s="1"/>
  <c r="L186" i="7"/>
  <c r="P185" i="7"/>
  <c r="O185" i="7"/>
  <c r="P182" i="7"/>
  <c r="O182" i="7"/>
  <c r="N182" i="7"/>
  <c r="M182" i="7"/>
  <c r="L182" i="7"/>
  <c r="J177" i="7"/>
  <c r="J164" i="7" s="1"/>
  <c r="I176" i="7"/>
  <c r="J174" i="7"/>
  <c r="N173" i="7"/>
  <c r="N171" i="7" s="1"/>
  <c r="M173" i="7"/>
  <c r="L173" i="7"/>
  <c r="O173" i="7" s="1"/>
  <c r="P172" i="7"/>
  <c r="O172" i="7"/>
  <c r="N170" i="7"/>
  <c r="N168" i="7" s="1"/>
  <c r="M170" i="7"/>
  <c r="L170" i="7"/>
  <c r="L168" i="7" s="1"/>
  <c r="P169" i="7"/>
  <c r="O169" i="7"/>
  <c r="P166" i="7"/>
  <c r="O166" i="7"/>
  <c r="N166" i="7"/>
  <c r="M166" i="7"/>
  <c r="L166" i="7"/>
  <c r="I159" i="7"/>
  <c r="K159" i="7" s="1"/>
  <c r="N157" i="7"/>
  <c r="N155" i="7" s="1"/>
  <c r="M157" i="7"/>
  <c r="L157" i="7"/>
  <c r="L155" i="7" s="1"/>
  <c r="O155" i="7" s="1"/>
  <c r="P156" i="7"/>
  <c r="O156" i="7"/>
  <c r="N154" i="7"/>
  <c r="M154" i="7"/>
  <c r="L154" i="7"/>
  <c r="P153" i="7"/>
  <c r="O153" i="7"/>
  <c r="N150" i="7"/>
  <c r="M150" i="7"/>
  <c r="P150" i="7" s="1"/>
  <c r="L150" i="7"/>
  <c r="J148" i="7"/>
  <c r="I146" i="7"/>
  <c r="K146" i="7" s="1"/>
  <c r="I145" i="7"/>
  <c r="I144" i="7"/>
  <c r="K144" i="7" s="1"/>
  <c r="N140" i="7"/>
  <c r="N138" i="7" s="1"/>
  <c r="M140" i="7"/>
  <c r="M138" i="7" s="1"/>
  <c r="P138" i="7" s="1"/>
  <c r="L140" i="7"/>
  <c r="O140" i="7" s="1"/>
  <c r="P139" i="7"/>
  <c r="O139" i="7"/>
  <c r="N137" i="7"/>
  <c r="M137" i="7"/>
  <c r="M135" i="7" s="1"/>
  <c r="P135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L125" i="7" s="1"/>
  <c r="O125" i="7" s="1"/>
  <c r="P126" i="7"/>
  <c r="O126" i="7"/>
  <c r="N124" i="7"/>
  <c r="N122" i="7" s="1"/>
  <c r="M124" i="7"/>
  <c r="L124" i="7"/>
  <c r="L122" i="7" s="1"/>
  <c r="O122" i="7" s="1"/>
  <c r="P123" i="7"/>
  <c r="O123" i="7"/>
  <c r="N120" i="7"/>
  <c r="M120" i="7"/>
  <c r="P120" i="7" s="1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N96" i="7"/>
  <c r="N94" i="7" s="1"/>
  <c r="M96" i="7"/>
  <c r="L96" i="7"/>
  <c r="O96" i="7" s="1"/>
  <c r="P95" i="7"/>
  <c r="O95" i="7"/>
  <c r="N93" i="7"/>
  <c r="N91" i="7" s="1"/>
  <c r="M93" i="7"/>
  <c r="M91" i="7" s="1"/>
  <c r="L93" i="7"/>
  <c r="L91" i="7" s="1"/>
  <c r="P92" i="7"/>
  <c r="O92" i="7"/>
  <c r="P89" i="7"/>
  <c r="O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L72" i="7" s="1"/>
  <c r="O72" i="7" s="1"/>
  <c r="P73" i="7"/>
  <c r="O73" i="7"/>
  <c r="N71" i="7"/>
  <c r="N69" i="7" s="1"/>
  <c r="M71" i="7"/>
  <c r="M69" i="7" s="1"/>
  <c r="P69" i="7" s="1"/>
  <c r="L71" i="7"/>
  <c r="O71" i="7" s="1"/>
  <c r="P70" i="7"/>
  <c r="O70" i="7"/>
  <c r="P67" i="7"/>
  <c r="O67" i="7"/>
  <c r="N67" i="7"/>
  <c r="M67" i="7"/>
  <c r="L67" i="7"/>
  <c r="J64" i="7"/>
  <c r="N61" i="7"/>
  <c r="M61" i="7"/>
  <c r="L61" i="7"/>
  <c r="L59" i="7" s="1"/>
  <c r="O59" i="7" s="1"/>
  <c r="P60" i="7"/>
  <c r="O60" i="7"/>
  <c r="N58" i="7"/>
  <c r="N56" i="7" s="1"/>
  <c r="M58" i="7"/>
  <c r="L58" i="7"/>
  <c r="L56" i="7" s="1"/>
  <c r="P57" i="7"/>
  <c r="O57" i="7"/>
  <c r="N54" i="7"/>
  <c r="M54" i="7"/>
  <c r="P54" i="7" s="1"/>
  <c r="L54" i="7"/>
  <c r="N49" i="7"/>
  <c r="N47" i="7" s="1"/>
  <c r="M49" i="7"/>
  <c r="M47" i="7" s="1"/>
  <c r="P47" i="7" s="1"/>
  <c r="L49" i="7"/>
  <c r="O49" i="7" s="1"/>
  <c r="P48" i="7"/>
  <c r="O48" i="7"/>
  <c r="N46" i="7"/>
  <c r="M46" i="7"/>
  <c r="M44" i="7" s="1"/>
  <c r="L46" i="7"/>
  <c r="L44" i="7" s="1"/>
  <c r="P45" i="7"/>
  <c r="O45" i="7"/>
  <c r="N42" i="7"/>
  <c r="M42" i="7"/>
  <c r="P42" i="7" s="1"/>
  <c r="L42" i="7"/>
  <c r="P36" i="7"/>
  <c r="N36" i="7"/>
  <c r="M36" i="7"/>
  <c r="P35" i="7"/>
  <c r="O35" i="7"/>
  <c r="N35" i="7"/>
  <c r="N34" i="7" s="1"/>
  <c r="M35" i="7"/>
  <c r="L35" i="7"/>
  <c r="M34" i="7"/>
  <c r="P34" i="7" s="1"/>
  <c r="N33" i="7"/>
  <c r="N30" i="7" s="1"/>
  <c r="N32" i="7"/>
  <c r="N31" i="7" s="1"/>
  <c r="M32" i="7"/>
  <c r="P32" i="7" s="1"/>
  <c r="L32" i="7"/>
  <c r="N29" i="7"/>
  <c r="N25" i="7"/>
  <c r="M25" i="7"/>
  <c r="P25" i="7" s="1"/>
  <c r="L25" i="7"/>
  <c r="P22" i="7"/>
  <c r="O22" i="7"/>
  <c r="N22" i="7"/>
  <c r="N19" i="7" s="1"/>
  <c r="M22" i="7"/>
  <c r="L22" i="7"/>
  <c r="M19" i="7"/>
  <c r="P19" i="7" s="1"/>
  <c r="L19" i="7"/>
  <c r="N15" i="7"/>
  <c r="M12" i="7"/>
  <c r="P12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P806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8" i="6" s="1"/>
  <c r="N786" i="6" s="1"/>
  <c r="L791" i="6"/>
  <c r="L788" i="6" s="1"/>
  <c r="O788" i="6" s="1"/>
  <c r="P790" i="6"/>
  <c r="O790" i="6"/>
  <c r="N789" i="6"/>
  <c r="M789" i="6"/>
  <c r="P789" i="6" s="1"/>
  <c r="M788" i="6"/>
  <c r="P788" i="6" s="1"/>
  <c r="N787" i="6"/>
  <c r="M787" i="6"/>
  <c r="P787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3" i="6" s="1"/>
  <c r="P774" i="6"/>
  <c r="O774" i="6"/>
  <c r="P773" i="6"/>
  <c r="O773" i="6"/>
  <c r="M773" i="6"/>
  <c r="L773" i="6"/>
  <c r="O772" i="6"/>
  <c r="N772" i="6"/>
  <c r="M772" i="6"/>
  <c r="P772" i="6" s="1"/>
  <c r="L772" i="6"/>
  <c r="N771" i="6"/>
  <c r="N770" i="6" s="1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7" i="6" s="1"/>
  <c r="P758" i="6"/>
  <c r="O758" i="6"/>
  <c r="P757" i="6"/>
  <c r="O757" i="6"/>
  <c r="M757" i="6"/>
  <c r="L757" i="6"/>
  <c r="O756" i="6"/>
  <c r="N756" i="6"/>
  <c r="M756" i="6"/>
  <c r="P756" i="6" s="1"/>
  <c r="L756" i="6"/>
  <c r="N755" i="6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N737" i="6" s="1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N694" i="6"/>
  <c r="N690" i="6" s="1"/>
  <c r="L690" i="6"/>
  <c r="O686" i="6"/>
  <c r="N686" i="6"/>
  <c r="M686" i="6"/>
  <c r="P686" i="6" s="1"/>
  <c r="L686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N664" i="6"/>
  <c r="N660" i="6"/>
  <c r="L660" i="6"/>
  <c r="M660" i="6" s="1"/>
  <c r="P659" i="6"/>
  <c r="O659" i="6"/>
  <c r="N657" i="6"/>
  <c r="N656" i="6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4" i="6" s="1"/>
  <c r="L634" i="6"/>
  <c r="L631" i="6" s="1"/>
  <c r="P633" i="6"/>
  <c r="O633" i="6"/>
  <c r="P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594" i="6" s="1"/>
  <c r="J603" i="6"/>
  <c r="J596" i="6"/>
  <c r="J595" i="6"/>
  <c r="J593" i="6" s="1"/>
  <c r="J592" i="6" s="1"/>
  <c r="I594" i="6"/>
  <c r="K594" i="6" s="1"/>
  <c r="I593" i="6"/>
  <c r="J583" i="6"/>
  <c r="J582" i="6"/>
  <c r="J577" i="6"/>
  <c r="I577" i="6"/>
  <c r="K577" i="6" s="1"/>
  <c r="J576" i="6"/>
  <c r="I576" i="6"/>
  <c r="I559" i="6" s="1"/>
  <c r="I543" i="6" s="1"/>
  <c r="J569" i="6"/>
  <c r="I569" i="6"/>
  <c r="J568" i="6"/>
  <c r="I568" i="6"/>
  <c r="J561" i="6"/>
  <c r="I561" i="6"/>
  <c r="K561" i="6" s="1"/>
  <c r="J560" i="6"/>
  <c r="I560" i="6"/>
  <c r="J559" i="6"/>
  <c r="P557" i="6"/>
  <c r="L557" i="6"/>
  <c r="O557" i="6" s="1"/>
  <c r="P556" i="6"/>
  <c r="O556" i="6"/>
  <c r="P555" i="6"/>
  <c r="N555" i="6"/>
  <c r="M555" i="6"/>
  <c r="N553" i="6"/>
  <c r="N552" i="6"/>
  <c r="N549" i="6" s="1"/>
  <c r="N546" i="6" s="1"/>
  <c r="L549" i="6"/>
  <c r="P548" i="6"/>
  <c r="O548" i="6"/>
  <c r="N547" i="6"/>
  <c r="P545" i="6"/>
  <c r="N545" i="6"/>
  <c r="N544" i="6" s="1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P534" i="6"/>
  <c r="O534" i="6"/>
  <c r="N533" i="6"/>
  <c r="M533" i="6"/>
  <c r="P533" i="6" s="1"/>
  <c r="P528" i="6"/>
  <c r="N528" i="6"/>
  <c r="L528" i="6"/>
  <c r="O528" i="6" s="1"/>
  <c r="P527" i="6"/>
  <c r="O527" i="6"/>
  <c r="P526" i="6"/>
  <c r="M526" i="6"/>
  <c r="M525" i="6"/>
  <c r="P525" i="6" s="1"/>
  <c r="O524" i="6"/>
  <c r="N524" i="6"/>
  <c r="M524" i="6"/>
  <c r="L524" i="6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P506" i="6"/>
  <c r="O506" i="6"/>
  <c r="O505" i="6"/>
  <c r="N505" i="6"/>
  <c r="M505" i="6"/>
  <c r="P505" i="6" s="1"/>
  <c r="L505" i="6"/>
  <c r="M504" i="6"/>
  <c r="P504" i="6" s="1"/>
  <c r="L504" i="6"/>
  <c r="O504" i="6" s="1"/>
  <c r="P503" i="6"/>
  <c r="N503" i="6"/>
  <c r="M503" i="6"/>
  <c r="L503" i="6"/>
  <c r="O503" i="6" s="1"/>
  <c r="M502" i="6"/>
  <c r="P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6" i="6"/>
  <c r="N473" i="6"/>
  <c r="L472" i="6"/>
  <c r="P471" i="6"/>
  <c r="O471" i="6"/>
  <c r="O468" i="6"/>
  <c r="N468" i="6"/>
  <c r="M468" i="6"/>
  <c r="P468" i="6" s="1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58" i="6"/>
  <c r="P456" i="6"/>
  <c r="L456" i="6"/>
  <c r="O456" i="6" s="1"/>
  <c r="P455" i="6"/>
  <c r="O455" i="6"/>
  <c r="N454" i="6"/>
  <c r="M454" i="6"/>
  <c r="P454" i="6" s="1"/>
  <c r="P449" i="6"/>
  <c r="N449" i="6"/>
  <c r="L449" i="6"/>
  <c r="P448" i="6"/>
  <c r="O448" i="6"/>
  <c r="M447" i="6"/>
  <c r="P447" i="6" s="1"/>
  <c r="M446" i="6"/>
  <c r="P446" i="6" s="1"/>
  <c r="P445" i="6"/>
  <c r="N445" i="6"/>
  <c r="M445" i="6"/>
  <c r="L445" i="6"/>
  <c r="O445" i="6" s="1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I433" i="6" s="1"/>
  <c r="I417" i="6" s="1"/>
  <c r="J434" i="6"/>
  <c r="P431" i="6"/>
  <c r="L431" i="6"/>
  <c r="O431" i="6" s="1"/>
  <c r="P430" i="6"/>
  <c r="O430" i="6"/>
  <c r="N429" i="6"/>
  <c r="M429" i="6"/>
  <c r="P429" i="6" s="1"/>
  <c r="N425" i="6"/>
  <c r="N424" i="6"/>
  <c r="L424" i="6"/>
  <c r="L422" i="6" s="1"/>
  <c r="P423" i="6"/>
  <c r="O423" i="6"/>
  <c r="P420" i="6"/>
  <c r="N420" i="6"/>
  <c r="M420" i="6"/>
  <c r="L420" i="6"/>
  <c r="O420" i="6" s="1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N405" i="6" s="1"/>
  <c r="M407" i="6"/>
  <c r="M405" i="6" s="1"/>
  <c r="P405" i="6" s="1"/>
  <c r="L407" i="6"/>
  <c r="O407" i="6" s="1"/>
  <c r="P406" i="6"/>
  <c r="O406" i="6"/>
  <c r="P403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L395" i="6" s="1"/>
  <c r="O395" i="6" s="1"/>
  <c r="P396" i="6"/>
  <c r="O396" i="6"/>
  <c r="N394" i="6"/>
  <c r="M394" i="6"/>
  <c r="L394" i="6"/>
  <c r="O394" i="6" s="1"/>
  <c r="P393" i="6"/>
  <c r="O393" i="6"/>
  <c r="P390" i="6"/>
  <c r="N390" i="6"/>
  <c r="M390" i="6"/>
  <c r="L390" i="6"/>
  <c r="O390" i="6" s="1"/>
  <c r="K388" i="6"/>
  <c r="J388" i="6"/>
  <c r="I388" i="6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N348" i="6" s="1"/>
  <c r="M350" i="6"/>
  <c r="M348" i="6" s="1"/>
  <c r="L350" i="6"/>
  <c r="P349" i="6"/>
  <c r="O349" i="6"/>
  <c r="O346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L334" i="6" s="1"/>
  <c r="O334" i="6" s="1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I327" i="6"/>
  <c r="I325" i="6"/>
  <c r="I314" i="6" s="1"/>
  <c r="K314" i="6" s="1"/>
  <c r="N323" i="6"/>
  <c r="N321" i="6" s="1"/>
  <c r="M323" i="6"/>
  <c r="M321" i="6" s="1"/>
  <c r="P321" i="6" s="1"/>
  <c r="L323" i="6"/>
  <c r="O323" i="6" s="1"/>
  <c r="P322" i="6"/>
  <c r="O322" i="6"/>
  <c r="N320" i="6"/>
  <c r="M320" i="6"/>
  <c r="P320" i="6" s="1"/>
  <c r="L320" i="6"/>
  <c r="L318" i="6" s="1"/>
  <c r="O318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L304" i="6" s="1"/>
  <c r="O304" i="6" s="1"/>
  <c r="P305" i="6"/>
  <c r="O305" i="6"/>
  <c r="N303" i="6"/>
  <c r="N301" i="6" s="1"/>
  <c r="M303" i="6"/>
  <c r="P303" i="6" s="1"/>
  <c r="L303" i="6"/>
  <c r="L301" i="6" s="1"/>
  <c r="O301" i="6" s="1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K275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N280" i="6" s="1"/>
  <c r="M282" i="6"/>
  <c r="L282" i="6"/>
  <c r="L280" i="6" s="1"/>
  <c r="O280" i="6" s="1"/>
  <c r="P281" i="6"/>
  <c r="O281" i="6"/>
  <c r="N278" i="6"/>
  <c r="M278" i="6"/>
  <c r="L278" i="6"/>
  <c r="J276" i="6"/>
  <c r="I271" i="6"/>
  <c r="I260" i="6" s="1"/>
  <c r="K260" i="6" s="1"/>
  <c r="N269" i="6"/>
  <c r="N267" i="6" s="1"/>
  <c r="M269" i="6"/>
  <c r="P269" i="6" s="1"/>
  <c r="L269" i="6"/>
  <c r="O269" i="6" s="1"/>
  <c r="P268" i="6"/>
  <c r="O268" i="6"/>
  <c r="N266" i="6"/>
  <c r="M266" i="6"/>
  <c r="P266" i="6" s="1"/>
  <c r="L266" i="6"/>
  <c r="L264" i="6" s="1"/>
  <c r="P265" i="6"/>
  <c r="O265" i="6"/>
  <c r="N262" i="6"/>
  <c r="M262" i="6"/>
  <c r="L262" i="6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N218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N191" i="6"/>
  <c r="L191" i="6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L186" i="6"/>
  <c r="P185" i="6"/>
  <c r="O185" i="6"/>
  <c r="P182" i="6"/>
  <c r="O182" i="6"/>
  <c r="N182" i="6"/>
  <c r="M182" i="6"/>
  <c r="L182" i="6"/>
  <c r="J177" i="6"/>
  <c r="J164" i="6" s="1"/>
  <c r="I176" i="6"/>
  <c r="K176" i="6" s="1"/>
  <c r="J174" i="6"/>
  <c r="N173" i="6"/>
  <c r="N171" i="6" s="1"/>
  <c r="M173" i="6"/>
  <c r="P173" i="6" s="1"/>
  <c r="L173" i="6"/>
  <c r="O173" i="6" s="1"/>
  <c r="P172" i="6"/>
  <c r="O172" i="6"/>
  <c r="N170" i="6"/>
  <c r="M170" i="6"/>
  <c r="M168" i="6" s="1"/>
  <c r="L170" i="6"/>
  <c r="L168" i="6" s="1"/>
  <c r="P169" i="6"/>
  <c r="O169" i="6"/>
  <c r="P166" i="6"/>
  <c r="N166" i="6"/>
  <c r="M166" i="6"/>
  <c r="L166" i="6"/>
  <c r="I159" i="6"/>
  <c r="K159" i="6" s="1"/>
  <c r="N157" i="6"/>
  <c r="N155" i="6" s="1"/>
  <c r="M157" i="6"/>
  <c r="M155" i="6" s="1"/>
  <c r="P155" i="6" s="1"/>
  <c r="L157" i="6"/>
  <c r="L155" i="6" s="1"/>
  <c r="O155" i="6" s="1"/>
  <c r="P156" i="6"/>
  <c r="O156" i="6"/>
  <c r="N154" i="6"/>
  <c r="N152" i="6" s="1"/>
  <c r="M154" i="6"/>
  <c r="M152" i="6" s="1"/>
  <c r="P152" i="6" s="1"/>
  <c r="L154" i="6"/>
  <c r="L152" i="6" s="1"/>
  <c r="O152" i="6" s="1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K144" i="6" s="1"/>
  <c r="N140" i="6"/>
  <c r="M140" i="6"/>
  <c r="P140" i="6" s="1"/>
  <c r="L140" i="6"/>
  <c r="P139" i="6"/>
  <c r="O139" i="6"/>
  <c r="N137" i="6"/>
  <c r="N135" i="6" s="1"/>
  <c r="M137" i="6"/>
  <c r="P137" i="6" s="1"/>
  <c r="L137" i="6"/>
  <c r="P136" i="6"/>
  <c r="O136" i="6"/>
  <c r="P133" i="6"/>
  <c r="N133" i="6"/>
  <c r="M133" i="6"/>
  <c r="L133" i="6"/>
  <c r="J130" i="6"/>
  <c r="N127" i="6"/>
  <c r="N125" i="6" s="1"/>
  <c r="M127" i="6"/>
  <c r="M125" i="6" s="1"/>
  <c r="P125" i="6" s="1"/>
  <c r="L127" i="6"/>
  <c r="L125" i="6" s="1"/>
  <c r="O125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O120" i="6"/>
  <c r="N120" i="6"/>
  <c r="M120" i="6"/>
  <c r="P120" i="6" s="1"/>
  <c r="L120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J86" i="6" s="1"/>
  <c r="I98" i="6"/>
  <c r="I86" i="6" s="1"/>
  <c r="N96" i="6"/>
  <c r="N94" i="6" s="1"/>
  <c r="M96" i="6"/>
  <c r="L96" i="6"/>
  <c r="L94" i="6" s="1"/>
  <c r="O94" i="6" s="1"/>
  <c r="P95" i="6"/>
  <c r="O95" i="6"/>
  <c r="N93" i="6"/>
  <c r="M93" i="6"/>
  <c r="L93" i="6"/>
  <c r="L91" i="6" s="1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P74" i="6" s="1"/>
  <c r="L74" i="6"/>
  <c r="P73" i="6"/>
  <c r="O73" i="6"/>
  <c r="N71" i="6"/>
  <c r="N69" i="6" s="1"/>
  <c r="M71" i="6"/>
  <c r="P71" i="6" s="1"/>
  <c r="L71" i="6"/>
  <c r="P70" i="6"/>
  <c r="O70" i="6"/>
  <c r="P67" i="6"/>
  <c r="N67" i="6"/>
  <c r="M67" i="6"/>
  <c r="L67" i="6"/>
  <c r="J65" i="6"/>
  <c r="N61" i="6"/>
  <c r="N59" i="6" s="1"/>
  <c r="M61" i="6"/>
  <c r="M59" i="6" s="1"/>
  <c r="P59" i="6" s="1"/>
  <c r="L61" i="6"/>
  <c r="L59" i="6" s="1"/>
  <c r="O59" i="6" s="1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P54" i="6" s="1"/>
  <c r="L54" i="6"/>
  <c r="N49" i="6"/>
  <c r="N47" i="6" s="1"/>
  <c r="M49" i="6"/>
  <c r="L49" i="6"/>
  <c r="P48" i="6"/>
  <c r="O48" i="6"/>
  <c r="N46" i="6"/>
  <c r="N44" i="6" s="1"/>
  <c r="M46" i="6"/>
  <c r="L46" i="6"/>
  <c r="P45" i="6"/>
  <c r="O45" i="6"/>
  <c r="P42" i="6"/>
  <c r="N42" i="6"/>
  <c r="M42" i="6"/>
  <c r="L42" i="6"/>
  <c r="N36" i="6"/>
  <c r="M36" i="6"/>
  <c r="P36" i="6" s="1"/>
  <c r="N35" i="6"/>
  <c r="N34" i="6" s="1"/>
  <c r="M35" i="6"/>
  <c r="P35" i="6" s="1"/>
  <c r="L35" i="6"/>
  <c r="O35" i="6" s="1"/>
  <c r="M34" i="6"/>
  <c r="P34" i="6" s="1"/>
  <c r="P32" i="6"/>
  <c r="O32" i="6"/>
  <c r="N32" i="6"/>
  <c r="M32" i="6"/>
  <c r="L32" i="6"/>
  <c r="M29" i="6"/>
  <c r="P29" i="6" s="1"/>
  <c r="L29" i="6"/>
  <c r="O29" i="6" s="1"/>
  <c r="P25" i="6"/>
  <c r="O25" i="6"/>
  <c r="N25" i="6"/>
  <c r="M25" i="6"/>
  <c r="L25" i="6"/>
  <c r="N22" i="6"/>
  <c r="M22" i="6"/>
  <c r="L22" i="6"/>
  <c r="O22" i="6" s="1"/>
  <c r="M15" i="6"/>
  <c r="P15" i="6" s="1"/>
  <c r="L15" i="6"/>
  <c r="O15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N808" i="5"/>
  <c r="M808" i="5"/>
  <c r="L808" i="5"/>
  <c r="O808" i="5" s="1"/>
  <c r="O807" i="5"/>
  <c r="M807" i="5"/>
  <c r="L807" i="5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O791" i="5" s="1"/>
  <c r="P790" i="5"/>
  <c r="O790" i="5"/>
  <c r="P789" i="5"/>
  <c r="N789" i="5"/>
  <c r="M789" i="5"/>
  <c r="M788" i="5"/>
  <c r="P787" i="5"/>
  <c r="N787" i="5"/>
  <c r="N786" i="5" s="1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O690" i="5" s="1"/>
  <c r="P688" i="5"/>
  <c r="N688" i="5"/>
  <c r="M688" i="5"/>
  <c r="M687" i="5"/>
  <c r="P686" i="5"/>
  <c r="N686" i="5"/>
  <c r="N685" i="5" s="1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7" i="5" s="1"/>
  <c r="P659" i="5"/>
  <c r="O659" i="5"/>
  <c r="N658" i="5"/>
  <c r="M658" i="5"/>
  <c r="P658" i="5" s="1"/>
  <c r="P657" i="5"/>
  <c r="N657" i="5"/>
  <c r="M657" i="5"/>
  <c r="O656" i="5"/>
  <c r="N656" i="5"/>
  <c r="M656" i="5"/>
  <c r="M655" i="5" s="1"/>
  <c r="P655" i="5" s="1"/>
  <c r="L656" i="5"/>
  <c r="N655" i="5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N634" i="5"/>
  <c r="L634" i="5"/>
  <c r="L632" i="5" s="1"/>
  <c r="P633" i="5"/>
  <c r="O633" i="5"/>
  <c r="N632" i="5"/>
  <c r="N631" i="5"/>
  <c r="P630" i="5"/>
  <c r="N630" i="5"/>
  <c r="N629" i="5" s="1"/>
  <c r="M630" i="5"/>
  <c r="L630" i="5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I592" i="5" s="1"/>
  <c r="J583" i="5"/>
  <c r="J577" i="5" s="1"/>
  <c r="J582" i="5"/>
  <c r="I577" i="5"/>
  <c r="J576" i="5"/>
  <c r="I576" i="5"/>
  <c r="I559" i="5" s="1"/>
  <c r="I543" i="5" s="1"/>
  <c r="J569" i="5"/>
  <c r="I569" i="5"/>
  <c r="K569" i="5" s="1"/>
  <c r="J568" i="5"/>
  <c r="I568" i="5"/>
  <c r="J561" i="5"/>
  <c r="I561" i="5"/>
  <c r="K561" i="5" s="1"/>
  <c r="J560" i="5"/>
  <c r="I560" i="5"/>
  <c r="P557" i="5"/>
  <c r="L557" i="5"/>
  <c r="O557" i="5" s="1"/>
  <c r="P556" i="5"/>
  <c r="O556" i="5"/>
  <c r="P555" i="5"/>
  <c r="N555" i="5"/>
  <c r="M555" i="5"/>
  <c r="N553" i="5"/>
  <c r="N552" i="5"/>
  <c r="N551" i="5"/>
  <c r="N550" i="5"/>
  <c r="N549" i="5" s="1"/>
  <c r="L549" i="5"/>
  <c r="M549" i="5" s="1"/>
  <c r="P548" i="5"/>
  <c r="O548" i="5"/>
  <c r="P545" i="5"/>
  <c r="N545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O535" i="5" s="1"/>
  <c r="P534" i="5"/>
  <c r="O534" i="5"/>
  <c r="N533" i="5"/>
  <c r="M533" i="5"/>
  <c r="P533" i="5" s="1"/>
  <c r="P528" i="5"/>
  <c r="N528" i="5"/>
  <c r="N525" i="5" s="1"/>
  <c r="L528" i="5"/>
  <c r="O528" i="5" s="1"/>
  <c r="P527" i="5"/>
  <c r="O527" i="5"/>
  <c r="P526" i="5"/>
  <c r="N526" i="5"/>
  <c r="M526" i="5"/>
  <c r="L526" i="5"/>
  <c r="O526" i="5" s="1"/>
  <c r="M525" i="5"/>
  <c r="P525" i="5" s="1"/>
  <c r="P524" i="5"/>
  <c r="N524" i="5"/>
  <c r="N523" i="5" s="1"/>
  <c r="M524" i="5"/>
  <c r="L524" i="5"/>
  <c r="M523" i="5"/>
  <c r="P523" i="5" s="1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P503" i="5"/>
  <c r="N503" i="5"/>
  <c r="N502" i="5" s="1"/>
  <c r="M503" i="5"/>
  <c r="L503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3" i="5"/>
  <c r="N472" i="5"/>
  <c r="N470" i="5" s="1"/>
  <c r="L472" i="5"/>
  <c r="M472" i="5" s="1"/>
  <c r="P471" i="5"/>
  <c r="O471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P447" i="5"/>
  <c r="N447" i="5"/>
  <c r="M447" i="5"/>
  <c r="M446" i="5"/>
  <c r="P446" i="5" s="1"/>
  <c r="P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K435" i="5" s="1"/>
  <c r="J434" i="5"/>
  <c r="P431" i="5"/>
  <c r="L431" i="5"/>
  <c r="P430" i="5"/>
  <c r="O430" i="5"/>
  <c r="N429" i="5"/>
  <c r="M429" i="5"/>
  <c r="P429" i="5" s="1"/>
  <c r="N428" i="5"/>
  <c r="N424" i="5" s="1"/>
  <c r="N425" i="5"/>
  <c r="L424" i="5"/>
  <c r="P423" i="5"/>
  <c r="O423" i="5"/>
  <c r="O420" i="5"/>
  <c r="N420" i="5"/>
  <c r="M420" i="5"/>
  <c r="L420" i="5"/>
  <c r="J418" i="5"/>
  <c r="K413" i="5"/>
  <c r="K412" i="5"/>
  <c r="N410" i="5"/>
  <c r="N408" i="5" s="1"/>
  <c r="M410" i="5"/>
  <c r="P410" i="5" s="1"/>
  <c r="L410" i="5"/>
  <c r="P409" i="5"/>
  <c r="O409" i="5"/>
  <c r="N407" i="5"/>
  <c r="N405" i="5" s="1"/>
  <c r="M407" i="5"/>
  <c r="L407" i="5"/>
  <c r="P406" i="5"/>
  <c r="O406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L397" i="5"/>
  <c r="P396" i="5"/>
  <c r="O396" i="5"/>
  <c r="N394" i="5"/>
  <c r="N392" i="5" s="1"/>
  <c r="M394" i="5"/>
  <c r="P394" i="5" s="1"/>
  <c r="L394" i="5"/>
  <c r="P393" i="5"/>
  <c r="O393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N348" i="5" s="1"/>
  <c r="M350" i="5"/>
  <c r="M348" i="5" s="1"/>
  <c r="L350" i="5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P336" i="5" s="1"/>
  <c r="L336" i="5"/>
  <c r="O336" i="5" s="1"/>
  <c r="P335" i="5"/>
  <c r="O335" i="5"/>
  <c r="N333" i="5"/>
  <c r="N331" i="5" s="1"/>
  <c r="M333" i="5"/>
  <c r="L333" i="5"/>
  <c r="P332" i="5"/>
  <c r="O332" i="5"/>
  <c r="O329" i="5"/>
  <c r="N329" i="5"/>
  <c r="M329" i="5"/>
  <c r="P329" i="5" s="1"/>
  <c r="L329" i="5"/>
  <c r="I327" i="5"/>
  <c r="I325" i="5"/>
  <c r="K325" i="5" s="1"/>
  <c r="N323" i="5"/>
  <c r="M323" i="5"/>
  <c r="M321" i="5" s="1"/>
  <c r="P321" i="5" s="1"/>
  <c r="L323" i="5"/>
  <c r="L321" i="5" s="1"/>
  <c r="O321" i="5" s="1"/>
  <c r="P322" i="5"/>
  <c r="O322" i="5"/>
  <c r="N320" i="5"/>
  <c r="N318" i="5" s="1"/>
  <c r="M320" i="5"/>
  <c r="P320" i="5" s="1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N304" i="5" s="1"/>
  <c r="M306" i="5"/>
  <c r="L306" i="5"/>
  <c r="L304" i="5" s="1"/>
  <c r="O304" i="5" s="1"/>
  <c r="P305" i="5"/>
  <c r="O305" i="5"/>
  <c r="N303" i="5"/>
  <c r="M303" i="5"/>
  <c r="M301" i="5" s="1"/>
  <c r="L303" i="5"/>
  <c r="L301" i="5" s="1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M282" i="5"/>
  <c r="M280" i="5" s="1"/>
  <c r="P280" i="5" s="1"/>
  <c r="L282" i="5"/>
  <c r="L280" i="5" s="1"/>
  <c r="O280" i="5" s="1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L267" i="5" s="1"/>
  <c r="O267" i="5" s="1"/>
  <c r="P268" i="5"/>
  <c r="O268" i="5"/>
  <c r="N266" i="5"/>
  <c r="M266" i="5"/>
  <c r="M264" i="5" s="1"/>
  <c r="L266" i="5"/>
  <c r="L264" i="5" s="1"/>
  <c r="P265" i="5"/>
  <c r="O265" i="5"/>
  <c r="O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I237" i="5" s="1"/>
  <c r="K237" i="5" s="1"/>
  <c r="L242" i="5"/>
  <c r="L241" i="5"/>
  <c r="L240" i="5"/>
  <c r="N239" i="5"/>
  <c r="L239" i="5"/>
  <c r="P238" i="5"/>
  <c r="N238" i="5"/>
  <c r="J237" i="5"/>
  <c r="J226" i="5" s="1"/>
  <c r="J180" i="5" s="1"/>
  <c r="J236" i="5"/>
  <c r="I236" i="5"/>
  <c r="J235" i="5"/>
  <c r="I235" i="5"/>
  <c r="K235" i="5" s="1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N200" i="5"/>
  <c r="L200" i="5"/>
  <c r="L199" i="5"/>
  <c r="P198" i="5"/>
  <c r="N198" i="5"/>
  <c r="J197" i="5"/>
  <c r="J195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P182" i="5"/>
  <c r="N182" i="5"/>
  <c r="M182" i="5"/>
  <c r="L182" i="5"/>
  <c r="J177" i="5"/>
  <c r="I176" i="5"/>
  <c r="K176" i="5" s="1"/>
  <c r="J174" i="5"/>
  <c r="N173" i="5"/>
  <c r="N171" i="5" s="1"/>
  <c r="M173" i="5"/>
  <c r="M171" i="5" s="1"/>
  <c r="P171" i="5" s="1"/>
  <c r="L173" i="5"/>
  <c r="O173" i="5" s="1"/>
  <c r="P172" i="5"/>
  <c r="O172" i="5"/>
  <c r="N170" i="5"/>
  <c r="N168" i="5" s="1"/>
  <c r="M170" i="5"/>
  <c r="M168" i="5" s="1"/>
  <c r="L170" i="5"/>
  <c r="P169" i="5"/>
  <c r="O169" i="5"/>
  <c r="P166" i="5"/>
  <c r="N166" i="5"/>
  <c r="M166" i="5"/>
  <c r="L166" i="5"/>
  <c r="J164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M154" i="5"/>
  <c r="P154" i="5" s="1"/>
  <c r="L154" i="5"/>
  <c r="P153" i="5"/>
  <c r="O153" i="5"/>
  <c r="P150" i="5"/>
  <c r="N150" i="5"/>
  <c r="M150" i="5"/>
  <c r="L150" i="5"/>
  <c r="O150" i="5" s="1"/>
  <c r="J148" i="5"/>
  <c r="I146" i="5"/>
  <c r="K146" i="5" s="1"/>
  <c r="I145" i="5"/>
  <c r="K145" i="5" s="1"/>
  <c r="I144" i="5"/>
  <c r="N140" i="5"/>
  <c r="M140" i="5"/>
  <c r="M138" i="5" s="1"/>
  <c r="L140" i="5"/>
  <c r="L138" i="5" s="1"/>
  <c r="P139" i="5"/>
  <c r="O139" i="5"/>
  <c r="N137" i="5"/>
  <c r="M137" i="5"/>
  <c r="M135" i="5" s="1"/>
  <c r="L137" i="5"/>
  <c r="L135" i="5" s="1"/>
  <c r="P136" i="5"/>
  <c r="O136" i="5"/>
  <c r="O133" i="5"/>
  <c r="N133" i="5"/>
  <c r="M133" i="5"/>
  <c r="L133" i="5"/>
  <c r="J130" i="5"/>
  <c r="N127" i="5"/>
  <c r="M127" i="5"/>
  <c r="L127" i="5"/>
  <c r="L125" i="5" s="1"/>
  <c r="P126" i="5"/>
  <c r="O126" i="5"/>
  <c r="N124" i="5"/>
  <c r="N122" i="5" s="1"/>
  <c r="M124" i="5"/>
  <c r="P124" i="5" s="1"/>
  <c r="L124" i="5"/>
  <c r="P123" i="5"/>
  <c r="O123" i="5"/>
  <c r="P120" i="5"/>
  <c r="N120" i="5"/>
  <c r="M120" i="5"/>
  <c r="L120" i="5"/>
  <c r="O120" i="5" s="1"/>
  <c r="K118" i="5"/>
  <c r="J118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K98" i="5" s="1"/>
  <c r="N96" i="5"/>
  <c r="N94" i="5" s="1"/>
  <c r="M96" i="5"/>
  <c r="L96" i="5"/>
  <c r="O96" i="5" s="1"/>
  <c r="P95" i="5"/>
  <c r="O95" i="5"/>
  <c r="N93" i="5"/>
  <c r="M93" i="5"/>
  <c r="L93" i="5"/>
  <c r="P92" i="5"/>
  <c r="O92" i="5"/>
  <c r="N89" i="5"/>
  <c r="M89" i="5"/>
  <c r="P89" i="5" s="1"/>
  <c r="L89" i="5"/>
  <c r="O89" i="5" s="1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M71" i="5"/>
  <c r="M69" i="5" s="1"/>
  <c r="P69" i="5" s="1"/>
  <c r="L71" i="5"/>
  <c r="P70" i="5"/>
  <c r="O70" i="5"/>
  <c r="N67" i="5"/>
  <c r="M67" i="5"/>
  <c r="L67" i="5"/>
  <c r="O67" i="5" s="1"/>
  <c r="J65" i="5"/>
  <c r="N61" i="5"/>
  <c r="M61" i="5"/>
  <c r="M59" i="5" s="1"/>
  <c r="L61" i="5"/>
  <c r="L59" i="5" s="1"/>
  <c r="P60" i="5"/>
  <c r="O60" i="5"/>
  <c r="N58" i="5"/>
  <c r="N56" i="5" s="1"/>
  <c r="M58" i="5"/>
  <c r="M56" i="5" s="1"/>
  <c r="L58" i="5"/>
  <c r="P57" i="5"/>
  <c r="O57" i="5"/>
  <c r="P54" i="5"/>
  <c r="O54" i="5"/>
  <c r="N54" i="5"/>
  <c r="M54" i="5"/>
  <c r="L54" i="5"/>
  <c r="N49" i="5"/>
  <c r="N47" i="5" s="1"/>
  <c r="M49" i="5"/>
  <c r="P49" i="5" s="1"/>
  <c r="L49" i="5"/>
  <c r="P48" i="5"/>
  <c r="O48" i="5"/>
  <c r="N46" i="5"/>
  <c r="N44" i="5" s="1"/>
  <c r="M46" i="5"/>
  <c r="L46" i="5"/>
  <c r="L44" i="5" s="1"/>
  <c r="P45" i="5"/>
  <c r="O45" i="5"/>
  <c r="N42" i="5"/>
  <c r="M42" i="5"/>
  <c r="P42" i="5" s="1"/>
  <c r="L42" i="5"/>
  <c r="O42" i="5" s="1"/>
  <c r="P36" i="5"/>
  <c r="N36" i="5"/>
  <c r="M36" i="5"/>
  <c r="P35" i="5"/>
  <c r="O35" i="5"/>
  <c r="N35" i="5"/>
  <c r="N34" i="5" s="1"/>
  <c r="M35" i="5"/>
  <c r="L35" i="5"/>
  <c r="M34" i="5"/>
  <c r="P34" i="5" s="1"/>
  <c r="N33" i="5"/>
  <c r="N32" i="5"/>
  <c r="N31" i="5" s="1"/>
  <c r="M32" i="5"/>
  <c r="P32" i="5" s="1"/>
  <c r="L32" i="5"/>
  <c r="N30" i="5"/>
  <c r="N29" i="5"/>
  <c r="N28" i="5" s="1"/>
  <c r="P25" i="5"/>
  <c r="N25" i="5"/>
  <c r="M25" i="5"/>
  <c r="L25" i="5"/>
  <c r="L19" i="5" s="1"/>
  <c r="O22" i="5"/>
  <c r="N22" i="5"/>
  <c r="M22" i="5"/>
  <c r="M19" i="5" s="1"/>
  <c r="L22" i="5"/>
  <c r="N19" i="5"/>
  <c r="M15" i="5"/>
  <c r="P15" i="5" s="1"/>
  <c r="N12" i="5"/>
  <c r="L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8" i="4" s="1"/>
  <c r="N787" i="4"/>
  <c r="M787" i="4"/>
  <c r="P787" i="4" s="1"/>
  <c r="L787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O756" i="4"/>
  <c r="N756" i="4"/>
  <c r="M756" i="4"/>
  <c r="P756" i="4" s="1"/>
  <c r="L756" i="4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M738" i="4"/>
  <c r="L738" i="4"/>
  <c r="O738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L690" i="4"/>
  <c r="O690" i="4" s="1"/>
  <c r="N688" i="4"/>
  <c r="M688" i="4"/>
  <c r="P688" i="4" s="1"/>
  <c r="N687" i="4"/>
  <c r="N685" i="4" s="1"/>
  <c r="M687" i="4"/>
  <c r="P687" i="4" s="1"/>
  <c r="N686" i="4"/>
  <c r="M686" i="4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P660" i="4"/>
  <c r="N660" i="4"/>
  <c r="N657" i="4" s="1"/>
  <c r="L660" i="4"/>
  <c r="L658" i="4" s="1"/>
  <c r="O658" i="4" s="1"/>
  <c r="P659" i="4"/>
  <c r="O659" i="4"/>
  <c r="P658" i="4"/>
  <c r="N658" i="4"/>
  <c r="M658" i="4"/>
  <c r="P657" i="4"/>
  <c r="M657" i="4"/>
  <c r="M655" i="4" s="1"/>
  <c r="P655" i="4" s="1"/>
  <c r="P656" i="4"/>
  <c r="O656" i="4"/>
  <c r="N656" i="4"/>
  <c r="M656" i="4"/>
  <c r="L656" i="4"/>
  <c r="N655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N631" i="4" s="1"/>
  <c r="L634" i="4"/>
  <c r="P633" i="4"/>
  <c r="O633" i="4"/>
  <c r="M632" i="4"/>
  <c r="P632" i="4" s="1"/>
  <c r="M631" i="4"/>
  <c r="P630" i="4"/>
  <c r="N630" i="4"/>
  <c r="N629" i="4" s="1"/>
  <c r="M630" i="4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6" i="4"/>
  <c r="J595" i="4"/>
  <c r="J593" i="4" s="1"/>
  <c r="J592" i="4" s="1"/>
  <c r="J594" i="4"/>
  <c r="I594" i="4"/>
  <c r="K594" i="4" s="1"/>
  <c r="I593" i="4"/>
  <c r="J583" i="4"/>
  <c r="J582" i="4"/>
  <c r="J577" i="4"/>
  <c r="I577" i="4"/>
  <c r="J576" i="4"/>
  <c r="I576" i="4"/>
  <c r="K576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J559" i="4"/>
  <c r="P557" i="4"/>
  <c r="L557" i="4"/>
  <c r="O557" i="4" s="1"/>
  <c r="P556" i="4"/>
  <c r="O556" i="4"/>
  <c r="P555" i="4"/>
  <c r="N555" i="4"/>
  <c r="N545" i="4" s="1"/>
  <c r="M555" i="4"/>
  <c r="N553" i="4"/>
  <c r="N549" i="4" s="1"/>
  <c r="L549" i="4"/>
  <c r="P548" i="4"/>
  <c r="O548" i="4"/>
  <c r="P545" i="4"/>
  <c r="O545" i="4"/>
  <c r="M545" i="4"/>
  <c r="L545" i="4"/>
  <c r="J543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L528" i="4"/>
  <c r="O528" i="4" s="1"/>
  <c r="P527" i="4"/>
  <c r="O527" i="4"/>
  <c r="P526" i="4"/>
  <c r="N526" i="4"/>
  <c r="M526" i="4"/>
  <c r="P525" i="4"/>
  <c r="N525" i="4"/>
  <c r="M525" i="4"/>
  <c r="O524" i="4"/>
  <c r="N524" i="4"/>
  <c r="N523" i="4" s="1"/>
  <c r="M524" i="4"/>
  <c r="P524" i="4" s="1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O505" i="4"/>
  <c r="N505" i="4"/>
  <c r="M505" i="4"/>
  <c r="P505" i="4" s="1"/>
  <c r="L505" i="4"/>
  <c r="N504" i="4"/>
  <c r="N502" i="4" s="1"/>
  <c r="M504" i="4"/>
  <c r="P504" i="4" s="1"/>
  <c r="L504" i="4"/>
  <c r="O504" i="4" s="1"/>
  <c r="N503" i="4"/>
  <c r="M503" i="4"/>
  <c r="L503" i="4"/>
  <c r="O503" i="4" s="1"/>
  <c r="L502" i="4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P477" i="4"/>
  <c r="N477" i="4"/>
  <c r="M477" i="4"/>
  <c r="N476" i="4"/>
  <c r="N472" i="4"/>
  <c r="N470" i="4" s="1"/>
  <c r="L472" i="4"/>
  <c r="P471" i="4"/>
  <c r="O471" i="4"/>
  <c r="N469" i="4"/>
  <c r="O468" i="4"/>
  <c r="N468" i="4"/>
  <c r="M468" i="4"/>
  <c r="P468" i="4" s="1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N453" i="4"/>
  <c r="N449" i="4" s="1"/>
  <c r="L449" i="4"/>
  <c r="L446" i="4" s="1"/>
  <c r="P448" i="4"/>
  <c r="O448" i="4"/>
  <c r="P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J418" i="4" s="1"/>
  <c r="P431" i="4"/>
  <c r="L431" i="4"/>
  <c r="O431" i="4" s="1"/>
  <c r="P430" i="4"/>
  <c r="O430" i="4"/>
  <c r="N429" i="4"/>
  <c r="M429" i="4"/>
  <c r="P429" i="4" s="1"/>
  <c r="N428" i="4"/>
  <c r="N424" i="4"/>
  <c r="N422" i="4" s="1"/>
  <c r="L424" i="4"/>
  <c r="M424" i="4" s="1"/>
  <c r="P423" i="4"/>
  <c r="O423" i="4"/>
  <c r="N421" i="4"/>
  <c r="N420" i="4"/>
  <c r="M420" i="4"/>
  <c r="P420" i="4" s="1"/>
  <c r="L420" i="4"/>
  <c r="O420" i="4" s="1"/>
  <c r="K413" i="4"/>
  <c r="K412" i="4"/>
  <c r="N410" i="4"/>
  <c r="N408" i="4" s="1"/>
  <c r="M410" i="4"/>
  <c r="L410" i="4"/>
  <c r="P409" i="4"/>
  <c r="O409" i="4"/>
  <c r="N407" i="4"/>
  <c r="N405" i="4" s="1"/>
  <c r="M407" i="4"/>
  <c r="L407" i="4"/>
  <c r="P406" i="4"/>
  <c r="O406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M392" i="4" s="1"/>
  <c r="P392" i="4" s="1"/>
  <c r="L394" i="4"/>
  <c r="P393" i="4"/>
  <c r="O393" i="4"/>
  <c r="N390" i="4"/>
  <c r="M390" i="4"/>
  <c r="P390" i="4" s="1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N346" i="4"/>
  <c r="M346" i="4"/>
  <c r="P346" i="4" s="1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M333" i="4"/>
  <c r="M331" i="4" s="1"/>
  <c r="L333" i="4"/>
  <c r="L331" i="4" s="1"/>
  <c r="P332" i="4"/>
  <c r="O332" i="4"/>
  <c r="N329" i="4"/>
  <c r="M329" i="4"/>
  <c r="P329" i="4" s="1"/>
  <c r="L329" i="4"/>
  <c r="O329" i="4" s="1"/>
  <c r="I327" i="4"/>
  <c r="I325" i="4"/>
  <c r="K325" i="4" s="1"/>
  <c r="N323" i="4"/>
  <c r="M323" i="4"/>
  <c r="L323" i="4"/>
  <c r="O323" i="4" s="1"/>
  <c r="P322" i="4"/>
  <c r="O322" i="4"/>
  <c r="N320" i="4"/>
  <c r="N318" i="4" s="1"/>
  <c r="M320" i="4"/>
  <c r="L320" i="4"/>
  <c r="O320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P306" i="4" s="1"/>
  <c r="L306" i="4"/>
  <c r="P305" i="4"/>
  <c r="O305" i="4"/>
  <c r="N303" i="4"/>
  <c r="N301" i="4" s="1"/>
  <c r="M303" i="4"/>
  <c r="L303" i="4"/>
  <c r="L301" i="4" s="1"/>
  <c r="O301" i="4" s="1"/>
  <c r="P302" i="4"/>
  <c r="O302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N285" i="4"/>
  <c r="N283" i="4" s="1"/>
  <c r="M285" i="4"/>
  <c r="P285" i="4" s="1"/>
  <c r="L285" i="4"/>
  <c r="L283" i="4" s="1"/>
  <c r="O283" i="4" s="1"/>
  <c r="P284" i="4"/>
  <c r="O284" i="4"/>
  <c r="N282" i="4"/>
  <c r="N280" i="4" s="1"/>
  <c r="M282" i="4"/>
  <c r="M280" i="4" s="1"/>
  <c r="P280" i="4" s="1"/>
  <c r="L282" i="4"/>
  <c r="L280" i="4" s="1"/>
  <c r="O280" i="4" s="1"/>
  <c r="P281" i="4"/>
  <c r="O281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L266" i="4"/>
  <c r="P265" i="4"/>
  <c r="O265" i="4"/>
  <c r="N262" i="4"/>
  <c r="M262" i="4"/>
  <c r="L262" i="4"/>
  <c r="O262" i="4" s="1"/>
  <c r="J260" i="4"/>
  <c r="K258" i="4"/>
  <c r="K257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J226" i="4"/>
  <c r="I225" i="4"/>
  <c r="I224" i="4"/>
  <c r="I223" i="4"/>
  <c r="K223" i="4" s="1"/>
  <c r="N220" i="4"/>
  <c r="L220" i="4"/>
  <c r="L219" i="4"/>
  <c r="N218" i="4"/>
  <c r="L218" i="4"/>
  <c r="P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N184" i="4" s="1"/>
  <c r="M186" i="4"/>
  <c r="M184" i="4" s="1"/>
  <c r="L186" i="4"/>
  <c r="P185" i="4"/>
  <c r="O185" i="4"/>
  <c r="P182" i="4"/>
  <c r="N182" i="4"/>
  <c r="M182" i="4"/>
  <c r="L182" i="4"/>
  <c r="J180" i="4"/>
  <c r="J177" i="4"/>
  <c r="I176" i="4"/>
  <c r="K176" i="4" s="1"/>
  <c r="J174" i="4"/>
  <c r="J164" i="4" s="1"/>
  <c r="N173" i="4"/>
  <c r="N171" i="4" s="1"/>
  <c r="M173" i="4"/>
  <c r="P173" i="4" s="1"/>
  <c r="L173" i="4"/>
  <c r="O173" i="4" s="1"/>
  <c r="P172" i="4"/>
  <c r="O172" i="4"/>
  <c r="N170" i="4"/>
  <c r="N168" i="4" s="1"/>
  <c r="M170" i="4"/>
  <c r="L170" i="4"/>
  <c r="L168" i="4" s="1"/>
  <c r="P169" i="4"/>
  <c r="O169" i="4"/>
  <c r="N166" i="4"/>
  <c r="M166" i="4"/>
  <c r="L166" i="4"/>
  <c r="O166" i="4" s="1"/>
  <c r="I159" i="4"/>
  <c r="K159" i="4" s="1"/>
  <c r="N157" i="4"/>
  <c r="N155" i="4" s="1"/>
  <c r="M157" i="4"/>
  <c r="M155" i="4" s="1"/>
  <c r="P155" i="4" s="1"/>
  <c r="L157" i="4"/>
  <c r="O157" i="4" s="1"/>
  <c r="P156" i="4"/>
  <c r="O156" i="4"/>
  <c r="N154" i="4"/>
  <c r="M154" i="4"/>
  <c r="L154" i="4"/>
  <c r="O154" i="4" s="1"/>
  <c r="P153" i="4"/>
  <c r="O153" i="4"/>
  <c r="P150" i="4"/>
  <c r="N150" i="4"/>
  <c r="M150" i="4"/>
  <c r="L150" i="4"/>
  <c r="O150" i="4" s="1"/>
  <c r="J148" i="4"/>
  <c r="I146" i="4"/>
  <c r="K146" i="4" s="1"/>
  <c r="I145" i="4"/>
  <c r="K145" i="4" s="1"/>
  <c r="I144" i="4"/>
  <c r="N140" i="4"/>
  <c r="N138" i="4" s="1"/>
  <c r="M140" i="4"/>
  <c r="P140" i="4" s="1"/>
  <c r="L140" i="4"/>
  <c r="O140" i="4" s="1"/>
  <c r="P139" i="4"/>
  <c r="O139" i="4"/>
  <c r="N137" i="4"/>
  <c r="M137" i="4"/>
  <c r="M135" i="4" s="1"/>
  <c r="P135" i="4" s="1"/>
  <c r="L137" i="4"/>
  <c r="P136" i="4"/>
  <c r="O136" i="4"/>
  <c r="N133" i="4"/>
  <c r="M133" i="4"/>
  <c r="L133" i="4"/>
  <c r="O133" i="4" s="1"/>
  <c r="J130" i="4"/>
  <c r="N127" i="4"/>
  <c r="N125" i="4" s="1"/>
  <c r="M127" i="4"/>
  <c r="M125" i="4" s="1"/>
  <c r="P125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N120" i="4"/>
  <c r="M120" i="4"/>
  <c r="L120" i="4"/>
  <c r="O120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K99" i="4" s="1"/>
  <c r="J98" i="4"/>
  <c r="I98" i="4"/>
  <c r="K98" i="4" s="1"/>
  <c r="N96" i="4"/>
  <c r="N94" i="4" s="1"/>
  <c r="M96" i="4"/>
  <c r="P96" i="4" s="1"/>
  <c r="L96" i="4"/>
  <c r="L94" i="4" s="1"/>
  <c r="O94" i="4" s="1"/>
  <c r="P95" i="4"/>
  <c r="O95" i="4"/>
  <c r="N93" i="4"/>
  <c r="N91" i="4" s="1"/>
  <c r="M93" i="4"/>
  <c r="M91" i="4" s="1"/>
  <c r="L93" i="4"/>
  <c r="L91" i="4" s="1"/>
  <c r="P92" i="4"/>
  <c r="O92" i="4"/>
  <c r="P89" i="4"/>
  <c r="N89" i="4"/>
  <c r="M89" i="4"/>
  <c r="L89" i="4"/>
  <c r="O89" i="4" s="1"/>
  <c r="J87" i="4"/>
  <c r="J86" i="4"/>
  <c r="I84" i="4"/>
  <c r="K84" i="4" s="1"/>
  <c r="I83" i="4"/>
  <c r="K83" i="4" s="1"/>
  <c r="I82" i="4"/>
  <c r="I81" i="4"/>
  <c r="K81" i="4" s="1"/>
  <c r="I80" i="4"/>
  <c r="K80" i="4" s="1"/>
  <c r="I79" i="4"/>
  <c r="I78" i="4"/>
  <c r="K78" i="4" s="1"/>
  <c r="J77" i="4"/>
  <c r="J76" i="4"/>
  <c r="N74" i="4"/>
  <c r="M74" i="4"/>
  <c r="L74" i="4"/>
  <c r="O74" i="4" s="1"/>
  <c r="P73" i="4"/>
  <c r="O73" i="4"/>
  <c r="N71" i="4"/>
  <c r="N69" i="4" s="1"/>
  <c r="M71" i="4"/>
  <c r="M69" i="4" s="1"/>
  <c r="P69" i="4" s="1"/>
  <c r="L71" i="4"/>
  <c r="P70" i="4"/>
  <c r="O70" i="4"/>
  <c r="N67" i="4"/>
  <c r="M67" i="4"/>
  <c r="L67" i="4"/>
  <c r="O67" i="4" s="1"/>
  <c r="J65" i="4"/>
  <c r="J64" i="4"/>
  <c r="N61" i="4"/>
  <c r="N59" i="4" s="1"/>
  <c r="M61" i="4"/>
  <c r="P61" i="4" s="1"/>
  <c r="L61" i="4"/>
  <c r="L59" i="4" s="1"/>
  <c r="O59" i="4" s="1"/>
  <c r="P60" i="4"/>
  <c r="O60" i="4"/>
  <c r="N58" i="4"/>
  <c r="N56" i="4" s="1"/>
  <c r="M58" i="4"/>
  <c r="L58" i="4"/>
  <c r="L56" i="4" s="1"/>
  <c r="P57" i="4"/>
  <c r="O57" i="4"/>
  <c r="P54" i="4"/>
  <c r="N54" i="4"/>
  <c r="M54" i="4"/>
  <c r="L54" i="4"/>
  <c r="O54" i="4" s="1"/>
  <c r="N49" i="4"/>
  <c r="N47" i="4" s="1"/>
  <c r="M49" i="4"/>
  <c r="L49" i="4"/>
  <c r="L47" i="4" s="1"/>
  <c r="O47" i="4" s="1"/>
  <c r="P48" i="4"/>
  <c r="O48" i="4"/>
  <c r="N46" i="4"/>
  <c r="M46" i="4"/>
  <c r="M44" i="4" s="1"/>
  <c r="L46" i="4"/>
  <c r="L44" i="4" s="1"/>
  <c r="P45" i="4"/>
  <c r="O45" i="4"/>
  <c r="O42" i="4"/>
  <c r="N42" i="4"/>
  <c r="M42" i="4"/>
  <c r="P42" i="4" s="1"/>
  <c r="L42" i="4"/>
  <c r="P36" i="4"/>
  <c r="N36" i="4"/>
  <c r="M36" i="4"/>
  <c r="O35" i="4"/>
  <c r="N35" i="4"/>
  <c r="N34" i="4" s="1"/>
  <c r="M35" i="4"/>
  <c r="M15" i="4" s="1"/>
  <c r="L35" i="4"/>
  <c r="N33" i="4"/>
  <c r="N32" i="4"/>
  <c r="M32" i="4"/>
  <c r="M12" i="4" s="1"/>
  <c r="L32" i="4"/>
  <c r="O32" i="4" s="1"/>
  <c r="P25" i="4"/>
  <c r="N25" i="4"/>
  <c r="M25" i="4"/>
  <c r="L25" i="4"/>
  <c r="O25" i="4" s="1"/>
  <c r="P22" i="4"/>
  <c r="O22" i="4"/>
  <c r="N22" i="4"/>
  <c r="M22" i="4"/>
  <c r="L22" i="4"/>
  <c r="P19" i="4"/>
  <c r="M19" i="4"/>
  <c r="L19" i="4"/>
  <c r="O19" i="4" s="1"/>
  <c r="N12" i="4"/>
  <c r="L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O791" i="3" s="1"/>
  <c r="P790" i="3"/>
  <c r="O790" i="3"/>
  <c r="P789" i="3"/>
  <c r="N789" i="3"/>
  <c r="M789" i="3"/>
  <c r="L789" i="3"/>
  <c r="O789" i="3" s="1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N685" i="3" s="1"/>
  <c r="L690" i="3"/>
  <c r="O690" i="3" s="1"/>
  <c r="P688" i="3"/>
  <c r="N688" i="3"/>
  <c r="M688" i="3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N658" i="3"/>
  <c r="M658" i="3"/>
  <c r="P658" i="3" s="1"/>
  <c r="P657" i="3"/>
  <c r="N657" i="3"/>
  <c r="M657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M631" i="3"/>
  <c r="O630" i="3"/>
  <c r="N630" i="3"/>
  <c r="M630" i="3"/>
  <c r="P630" i="3" s="1"/>
  <c r="L630" i="3"/>
  <c r="P629" i="3"/>
  <c r="N629" i="3"/>
  <c r="M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4" i="3" s="1"/>
  <c r="J595" i="3"/>
  <c r="I594" i="3"/>
  <c r="K594" i="3" s="1"/>
  <c r="I593" i="3"/>
  <c r="I592" i="3" s="1"/>
  <c r="J583" i="3"/>
  <c r="J582" i="3"/>
  <c r="J577" i="3"/>
  <c r="I577" i="3"/>
  <c r="J576" i="3"/>
  <c r="I576" i="3"/>
  <c r="I559" i="3" s="1"/>
  <c r="K559" i="3" s="1"/>
  <c r="J569" i="3"/>
  <c r="I569" i="3"/>
  <c r="K569" i="3" s="1"/>
  <c r="J568" i="3"/>
  <c r="I568" i="3"/>
  <c r="J561" i="3"/>
  <c r="I561" i="3"/>
  <c r="K561" i="3" s="1"/>
  <c r="J560" i="3"/>
  <c r="I560" i="3"/>
  <c r="J559" i="3"/>
  <c r="J543" i="3" s="1"/>
  <c r="P557" i="3"/>
  <c r="L557" i="3"/>
  <c r="L555" i="3" s="1"/>
  <c r="O555" i="3" s="1"/>
  <c r="P556" i="3"/>
  <c r="O556" i="3"/>
  <c r="N555" i="3"/>
  <c r="M555" i="3"/>
  <c r="P555" i="3" s="1"/>
  <c r="N553" i="3"/>
  <c r="N549" i="3"/>
  <c r="N546" i="3" s="1"/>
  <c r="L549" i="3"/>
  <c r="L547" i="3" s="1"/>
  <c r="P548" i="3"/>
  <c r="O548" i="3"/>
  <c r="N545" i="3"/>
  <c r="M545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L533" i="3" s="1"/>
  <c r="O533" i="3" s="1"/>
  <c r="P534" i="3"/>
  <c r="O534" i="3"/>
  <c r="N533" i="3"/>
  <c r="M533" i="3"/>
  <c r="P533" i="3" s="1"/>
  <c r="N528" i="3"/>
  <c r="L528" i="3"/>
  <c r="O528" i="3" s="1"/>
  <c r="P527" i="3"/>
  <c r="O527" i="3"/>
  <c r="N526" i="3"/>
  <c r="O524" i="3"/>
  <c r="N524" i="3"/>
  <c r="M524" i="3"/>
  <c r="L524" i="3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5" i="3" s="1"/>
  <c r="P506" i="3"/>
  <c r="O506" i="3"/>
  <c r="M505" i="3"/>
  <c r="P505" i="3" s="1"/>
  <c r="L505" i="3"/>
  <c r="O505" i="3" s="1"/>
  <c r="P504" i="3"/>
  <c r="N504" i="3"/>
  <c r="M504" i="3"/>
  <c r="L504" i="3"/>
  <c r="O504" i="3" s="1"/>
  <c r="P503" i="3"/>
  <c r="O503" i="3"/>
  <c r="N503" i="3"/>
  <c r="M503" i="3"/>
  <c r="M502" i="3" s="1"/>
  <c r="P502" i="3" s="1"/>
  <c r="L503" i="3"/>
  <c r="N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L477" i="3"/>
  <c r="O477" i="3" s="1"/>
  <c r="N474" i="3"/>
  <c r="N472" i="3"/>
  <c r="L472" i="3"/>
  <c r="M472" i="3" s="1"/>
  <c r="P471" i="3"/>
  <c r="O471" i="3"/>
  <c r="N470" i="3"/>
  <c r="N469" i="3"/>
  <c r="O468" i="3"/>
  <c r="N468" i="3"/>
  <c r="M468" i="3"/>
  <c r="P468" i="3" s="1"/>
  <c r="L468" i="3"/>
  <c r="J466" i="3"/>
  <c r="I466" i="3"/>
  <c r="J465" i="3"/>
  <c r="I465" i="3"/>
  <c r="K465" i="3" s="1"/>
  <c r="I464" i="3"/>
  <c r="I463" i="3"/>
  <c r="I462" i="3"/>
  <c r="K462" i="3" s="1"/>
  <c r="I460" i="3"/>
  <c r="K460" i="3" s="1"/>
  <c r="K458" i="3"/>
  <c r="P456" i="3"/>
  <c r="L456" i="3"/>
  <c r="O456" i="3" s="1"/>
  <c r="P455" i="3"/>
  <c r="O455" i="3"/>
  <c r="P454" i="3"/>
  <c r="N454" i="3"/>
  <c r="M454" i="3"/>
  <c r="N449" i="3"/>
  <c r="L449" i="3"/>
  <c r="M449" i="3" s="1"/>
  <c r="M446" i="3" s="1"/>
  <c r="M444" i="3" s="1"/>
  <c r="P448" i="3"/>
  <c r="O448" i="3"/>
  <c r="P445" i="3"/>
  <c r="O445" i="3"/>
  <c r="N445" i="3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P429" i="3"/>
  <c r="N429" i="3"/>
  <c r="M429" i="3"/>
  <c r="N424" i="3"/>
  <c r="L424" i="3"/>
  <c r="O424" i="3" s="1"/>
  <c r="P423" i="3"/>
  <c r="O423" i="3"/>
  <c r="N422" i="3"/>
  <c r="N421" i="3"/>
  <c r="P420" i="3"/>
  <c r="O420" i="3"/>
  <c r="N420" i="3"/>
  <c r="M420" i="3"/>
  <c r="L420" i="3"/>
  <c r="N419" i="3"/>
  <c r="J418" i="3"/>
  <c r="K413" i="3"/>
  <c r="K412" i="3"/>
  <c r="N410" i="3"/>
  <c r="N408" i="3" s="1"/>
  <c r="M410" i="3"/>
  <c r="L410" i="3"/>
  <c r="O410" i="3" s="1"/>
  <c r="P409" i="3"/>
  <c r="O409" i="3"/>
  <c r="N407" i="3"/>
  <c r="M407" i="3"/>
  <c r="M405" i="3" s="1"/>
  <c r="P405" i="3" s="1"/>
  <c r="L407" i="3"/>
  <c r="L405" i="3" s="1"/>
  <c r="O405" i="3" s="1"/>
  <c r="P406" i="3"/>
  <c r="O406" i="3"/>
  <c r="P403" i="3"/>
  <c r="N403" i="3"/>
  <c r="M403" i="3"/>
  <c r="L403" i="3"/>
  <c r="O403" i="3" s="1"/>
  <c r="J401" i="3"/>
  <c r="I401" i="3"/>
  <c r="K401" i="3" s="1"/>
  <c r="K400" i="3"/>
  <c r="K399" i="3"/>
  <c r="N397" i="3"/>
  <c r="M397" i="3"/>
  <c r="P397" i="3" s="1"/>
  <c r="L397" i="3"/>
  <c r="O397" i="3" s="1"/>
  <c r="P396" i="3"/>
  <c r="O396" i="3"/>
  <c r="N394" i="3"/>
  <c r="N392" i="3" s="1"/>
  <c r="M394" i="3"/>
  <c r="P394" i="3" s="1"/>
  <c r="L394" i="3"/>
  <c r="L392" i="3" s="1"/>
  <c r="O392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M350" i="3"/>
  <c r="L350" i="3"/>
  <c r="L348" i="3" s="1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L334" i="3" s="1"/>
  <c r="O334" i="3" s="1"/>
  <c r="P335" i="3"/>
  <c r="O335" i="3"/>
  <c r="N333" i="3"/>
  <c r="N331" i="3" s="1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M323" i="3"/>
  <c r="L323" i="3"/>
  <c r="O323" i="3" s="1"/>
  <c r="P322" i="3"/>
  <c r="O322" i="3"/>
  <c r="N320" i="3"/>
  <c r="M320" i="3"/>
  <c r="L320" i="3"/>
  <c r="L318" i="3" s="1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N285" i="3"/>
  <c r="N283" i="3" s="1"/>
  <c r="M285" i="3"/>
  <c r="M283" i="3" s="1"/>
  <c r="P283" i="3" s="1"/>
  <c r="L285" i="3"/>
  <c r="O285" i="3" s="1"/>
  <c r="P284" i="3"/>
  <c r="O284" i="3"/>
  <c r="N282" i="3"/>
  <c r="M282" i="3"/>
  <c r="M280" i="3" s="1"/>
  <c r="L282" i="3"/>
  <c r="L280" i="3" s="1"/>
  <c r="P281" i="3"/>
  <c r="O281" i="3"/>
  <c r="P278" i="3"/>
  <c r="N278" i="3"/>
  <c r="M278" i="3"/>
  <c r="L278" i="3"/>
  <c r="O278" i="3" s="1"/>
  <c r="J276" i="3"/>
  <c r="I271" i="3"/>
  <c r="K271" i="3" s="1"/>
  <c r="N269" i="3"/>
  <c r="N267" i="3" s="1"/>
  <c r="M269" i="3"/>
  <c r="L269" i="3"/>
  <c r="L267" i="3" s="1"/>
  <c r="O267" i="3" s="1"/>
  <c r="P268" i="3"/>
  <c r="O268" i="3"/>
  <c r="N266" i="3"/>
  <c r="M266" i="3"/>
  <c r="P266" i="3" s="1"/>
  <c r="L266" i="3"/>
  <c r="P265" i="3"/>
  <c r="O265" i="3"/>
  <c r="O262" i="3"/>
  <c r="N262" i="3"/>
  <c r="M262" i="3"/>
  <c r="P262" i="3" s="1"/>
  <c r="L262" i="3"/>
  <c r="J260" i="3"/>
  <c r="K258" i="3"/>
  <c r="K257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O189" i="3" s="1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L182" i="3"/>
  <c r="J177" i="3"/>
  <c r="I176" i="3"/>
  <c r="J174" i="3"/>
  <c r="N173" i="3"/>
  <c r="N171" i="3" s="1"/>
  <c r="M173" i="3"/>
  <c r="P173" i="3" s="1"/>
  <c r="L173" i="3"/>
  <c r="O173" i="3" s="1"/>
  <c r="P172" i="3"/>
  <c r="O172" i="3"/>
  <c r="N170" i="3"/>
  <c r="M170" i="3"/>
  <c r="P170" i="3" s="1"/>
  <c r="L170" i="3"/>
  <c r="O170" i="3" s="1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P157" i="3" s="1"/>
  <c r="L157" i="3"/>
  <c r="L155" i="3" s="1"/>
  <c r="O155" i="3" s="1"/>
  <c r="P156" i="3"/>
  <c r="O156" i="3"/>
  <c r="N154" i="3"/>
  <c r="M154" i="3"/>
  <c r="L154" i="3"/>
  <c r="L152" i="3" s="1"/>
  <c r="P153" i="3"/>
  <c r="O153" i="3"/>
  <c r="N150" i="3"/>
  <c r="M150" i="3"/>
  <c r="P150" i="3" s="1"/>
  <c r="L150" i="3"/>
  <c r="J148" i="3"/>
  <c r="I146" i="3"/>
  <c r="I130" i="3" s="1"/>
  <c r="K130" i="3" s="1"/>
  <c r="I145" i="3"/>
  <c r="K145" i="3" s="1"/>
  <c r="I144" i="3"/>
  <c r="K144" i="3" s="1"/>
  <c r="N140" i="3"/>
  <c r="N138" i="3" s="1"/>
  <c r="M140" i="3"/>
  <c r="M138" i="3" s="1"/>
  <c r="L140" i="3"/>
  <c r="L138" i="3" s="1"/>
  <c r="P139" i="3"/>
  <c r="O139" i="3"/>
  <c r="N137" i="3"/>
  <c r="M137" i="3"/>
  <c r="L137" i="3"/>
  <c r="L135" i="3" s="1"/>
  <c r="P136" i="3"/>
  <c r="O136" i="3"/>
  <c r="P133" i="3"/>
  <c r="N133" i="3"/>
  <c r="M133" i="3"/>
  <c r="L133" i="3"/>
  <c r="J130" i="3"/>
  <c r="N127" i="3"/>
  <c r="M127" i="3"/>
  <c r="P127" i="3" s="1"/>
  <c r="L127" i="3"/>
  <c r="P126" i="3"/>
  <c r="O126" i="3"/>
  <c r="N124" i="3"/>
  <c r="N122" i="3" s="1"/>
  <c r="M124" i="3"/>
  <c r="L124" i="3"/>
  <c r="L122" i="3" s="1"/>
  <c r="O122" i="3" s="1"/>
  <c r="P123" i="3"/>
  <c r="O123" i="3"/>
  <c r="N120" i="3"/>
  <c r="M120" i="3"/>
  <c r="P120" i="3" s="1"/>
  <c r="L120" i="3"/>
  <c r="O120" i="3" s="1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J86" i="3" s="1"/>
  <c r="I98" i="3"/>
  <c r="N96" i="3"/>
  <c r="N94" i="3" s="1"/>
  <c r="M96" i="3"/>
  <c r="P96" i="3" s="1"/>
  <c r="L96" i="3"/>
  <c r="P95" i="3"/>
  <c r="O95" i="3"/>
  <c r="N93" i="3"/>
  <c r="N91" i="3" s="1"/>
  <c r="M93" i="3"/>
  <c r="M91" i="3" s="1"/>
  <c r="L93" i="3"/>
  <c r="P92" i="3"/>
  <c r="O92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N72" i="3" s="1"/>
  <c r="M74" i="3"/>
  <c r="M72" i="3" s="1"/>
  <c r="P72" i="3" s="1"/>
  <c r="L74" i="3"/>
  <c r="O74" i="3" s="1"/>
  <c r="P73" i="3"/>
  <c r="O73" i="3"/>
  <c r="N71" i="3"/>
  <c r="M71" i="3"/>
  <c r="M69" i="3" s="1"/>
  <c r="L71" i="3"/>
  <c r="P70" i="3"/>
  <c r="O70" i="3"/>
  <c r="P67" i="3"/>
  <c r="O67" i="3"/>
  <c r="N67" i="3"/>
  <c r="M67" i="3"/>
  <c r="L67" i="3"/>
  <c r="J64" i="3"/>
  <c r="N61" i="3"/>
  <c r="N59" i="3" s="1"/>
  <c r="M61" i="3"/>
  <c r="M59" i="3" s="1"/>
  <c r="L61" i="3"/>
  <c r="P60" i="3"/>
  <c r="O60" i="3"/>
  <c r="N58" i="3"/>
  <c r="N56" i="3" s="1"/>
  <c r="M58" i="3"/>
  <c r="L58" i="3"/>
  <c r="P57" i="3"/>
  <c r="O57" i="3"/>
  <c r="N54" i="3"/>
  <c r="M54" i="3"/>
  <c r="L54" i="3"/>
  <c r="O54" i="3" s="1"/>
  <c r="N49" i="3"/>
  <c r="N47" i="3" s="1"/>
  <c r="M49" i="3"/>
  <c r="M47" i="3" s="1"/>
  <c r="P47" i="3" s="1"/>
  <c r="L49" i="3"/>
  <c r="O49" i="3" s="1"/>
  <c r="P48" i="3"/>
  <c r="O48" i="3"/>
  <c r="N46" i="3"/>
  <c r="M46" i="3"/>
  <c r="M44" i="3" s="1"/>
  <c r="L46" i="3"/>
  <c r="L44" i="3" s="1"/>
  <c r="P45" i="3"/>
  <c r="O45" i="3"/>
  <c r="P42" i="3"/>
  <c r="O42" i="3"/>
  <c r="N42" i="3"/>
  <c r="M42" i="3"/>
  <c r="L42" i="3"/>
  <c r="N36" i="3"/>
  <c r="M36" i="3"/>
  <c r="P36" i="3" s="1"/>
  <c r="P35" i="3"/>
  <c r="N35" i="3"/>
  <c r="N34" i="3" s="1"/>
  <c r="M35" i="3"/>
  <c r="L35" i="3"/>
  <c r="N33" i="3"/>
  <c r="N30" i="3" s="1"/>
  <c r="N32" i="3"/>
  <c r="M32" i="3"/>
  <c r="L32" i="3"/>
  <c r="O32" i="3" s="1"/>
  <c r="N31" i="3"/>
  <c r="N29" i="3"/>
  <c r="N28" i="3" s="1"/>
  <c r="N25" i="3"/>
  <c r="N19" i="3" s="1"/>
  <c r="M25" i="3"/>
  <c r="L25" i="3"/>
  <c r="L15" i="3" s="1"/>
  <c r="P22" i="3"/>
  <c r="O22" i="3"/>
  <c r="N22" i="3"/>
  <c r="M22" i="3"/>
  <c r="L22" i="3"/>
  <c r="L19" i="3" s="1"/>
  <c r="M19" i="3"/>
  <c r="P19" i="3" s="1"/>
  <c r="N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8" i="2" s="1"/>
  <c r="O788" i="2" s="1"/>
  <c r="P790" i="2"/>
  <c r="O790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L690" i="2"/>
  <c r="N688" i="2"/>
  <c r="M688" i="2"/>
  <c r="P688" i="2" s="1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74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L660" i="2"/>
  <c r="O660" i="2" s="1"/>
  <c r="P659" i="2"/>
  <c r="O659" i="2"/>
  <c r="P658" i="2"/>
  <c r="N658" i="2"/>
  <c r="M658" i="2"/>
  <c r="P657" i="2"/>
  <c r="M657" i="2"/>
  <c r="O656" i="2"/>
  <c r="N656" i="2"/>
  <c r="M656" i="2"/>
  <c r="P656" i="2" s="1"/>
  <c r="L656" i="2"/>
  <c r="N655" i="2"/>
  <c r="M655" i="2"/>
  <c r="P655" i="2" s="1"/>
  <c r="J654" i="2"/>
  <c r="K652" i="2"/>
  <c r="J652" i="2"/>
  <c r="J651" i="2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N634" i="2"/>
  <c r="L634" i="2"/>
  <c r="P633" i="2"/>
  <c r="O633" i="2"/>
  <c r="N632" i="2"/>
  <c r="N631" i="2"/>
  <c r="P630" i="2"/>
  <c r="N630" i="2"/>
  <c r="M630" i="2"/>
  <c r="L630" i="2"/>
  <c r="N629" i="2"/>
  <c r="J621" i="2"/>
  <c r="I621" i="2"/>
  <c r="K621" i="2" s="1"/>
  <c r="J620" i="2"/>
  <c r="I620" i="2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K594" i="2" s="1"/>
  <c r="I593" i="2"/>
  <c r="J583" i="2"/>
  <c r="J582" i="2"/>
  <c r="J577" i="2"/>
  <c r="I577" i="2"/>
  <c r="K577" i="2" s="1"/>
  <c r="J576" i="2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L555" i="2" s="1"/>
  <c r="O555" i="2" s="1"/>
  <c r="P556" i="2"/>
  <c r="O556" i="2"/>
  <c r="P555" i="2"/>
  <c r="N555" i="2"/>
  <c r="M555" i="2"/>
  <c r="N549" i="2"/>
  <c r="L549" i="2"/>
  <c r="L547" i="2" s="1"/>
  <c r="P548" i="2"/>
  <c r="O548" i="2"/>
  <c r="N546" i="2"/>
  <c r="P545" i="2"/>
  <c r="O545" i="2"/>
  <c r="N545" i="2"/>
  <c r="M545" i="2"/>
  <c r="L545" i="2"/>
  <c r="N544" i="2"/>
  <c r="I542" i="2"/>
  <c r="K542" i="2" s="1"/>
  <c r="I541" i="2"/>
  <c r="K541" i="2" s="1"/>
  <c r="I540" i="2"/>
  <c r="I539" i="2"/>
  <c r="K539" i="2" s="1"/>
  <c r="I538" i="2"/>
  <c r="K538" i="2" s="1"/>
  <c r="I537" i="2"/>
  <c r="P535" i="2"/>
  <c r="L535" i="2"/>
  <c r="P534" i="2"/>
  <c r="O534" i="2"/>
  <c r="P533" i="2"/>
  <c r="N533" i="2"/>
  <c r="M533" i="2"/>
  <c r="N528" i="2"/>
  <c r="N526" i="2" s="1"/>
  <c r="L528" i="2"/>
  <c r="P527" i="2"/>
  <c r="O527" i="2"/>
  <c r="N525" i="2"/>
  <c r="O524" i="2"/>
  <c r="N524" i="2"/>
  <c r="N523" i="2" s="1"/>
  <c r="M524" i="2"/>
  <c r="P524" i="2" s="1"/>
  <c r="L524" i="2"/>
  <c r="K517" i="2"/>
  <c r="J517" i="2"/>
  <c r="J501" i="2" s="1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N505" i="2"/>
  <c r="M505" i="2"/>
  <c r="P505" i="2" s="1"/>
  <c r="L505" i="2"/>
  <c r="O505" i="2" s="1"/>
  <c r="P504" i="2"/>
  <c r="N504" i="2"/>
  <c r="N502" i="2" s="1"/>
  <c r="M504" i="2"/>
  <c r="L504" i="2"/>
  <c r="O504" i="2" s="1"/>
  <c r="P503" i="2"/>
  <c r="O503" i="2"/>
  <c r="N503" i="2"/>
  <c r="M503" i="2"/>
  <c r="M502" i="2" s="1"/>
  <c r="L503" i="2"/>
  <c r="P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2" i="2"/>
  <c r="N469" i="2" s="1"/>
  <c r="L472" i="2"/>
  <c r="O472" i="2" s="1"/>
  <c r="P471" i="2"/>
  <c r="O471" i="2"/>
  <c r="N470" i="2"/>
  <c r="N468" i="2"/>
  <c r="N467" i="2" s="1"/>
  <c r="M468" i="2"/>
  <c r="P468" i="2" s="1"/>
  <c r="L468" i="2"/>
  <c r="O468" i="2" s="1"/>
  <c r="J466" i="2"/>
  <c r="I466" i="2"/>
  <c r="K466" i="2" s="1"/>
  <c r="J465" i="2"/>
  <c r="I465" i="2"/>
  <c r="I464" i="2"/>
  <c r="I463" i="2"/>
  <c r="I462" i="2"/>
  <c r="I460" i="2"/>
  <c r="I442" i="2" s="1"/>
  <c r="K442" i="2" s="1"/>
  <c r="K458" i="2"/>
  <c r="P456" i="2"/>
  <c r="L456" i="2"/>
  <c r="L454" i="2" s="1"/>
  <c r="O454" i="2" s="1"/>
  <c r="P455" i="2"/>
  <c r="O455" i="2"/>
  <c r="P454" i="2"/>
  <c r="N454" i="2"/>
  <c r="M454" i="2"/>
  <c r="P449" i="2"/>
  <c r="N449" i="2"/>
  <c r="N446" i="2" s="1"/>
  <c r="L449" i="2"/>
  <c r="L447" i="2" s="1"/>
  <c r="O447" i="2" s="1"/>
  <c r="P448" i="2"/>
  <c r="O448" i="2"/>
  <c r="P447" i="2"/>
  <c r="N447" i="2"/>
  <c r="M447" i="2"/>
  <c r="P446" i="2"/>
  <c r="M446" i="2"/>
  <c r="N445" i="2"/>
  <c r="N444" i="2" s="1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J434" i="2"/>
  <c r="J418" i="2" s="1"/>
  <c r="P431" i="2"/>
  <c r="L431" i="2"/>
  <c r="O431" i="2" s="1"/>
  <c r="P430" i="2"/>
  <c r="O430" i="2"/>
  <c r="P429" i="2"/>
  <c r="N429" i="2"/>
  <c r="M429" i="2"/>
  <c r="N424" i="2"/>
  <c r="N422" i="2" s="1"/>
  <c r="L424" i="2"/>
  <c r="P423" i="2"/>
  <c r="O423" i="2"/>
  <c r="N421" i="2"/>
  <c r="P420" i="2"/>
  <c r="O420" i="2"/>
  <c r="N420" i="2"/>
  <c r="M420" i="2"/>
  <c r="L420" i="2"/>
  <c r="K413" i="2"/>
  <c r="K412" i="2"/>
  <c r="N410" i="2"/>
  <c r="M410" i="2"/>
  <c r="M408" i="2" s="1"/>
  <c r="L410" i="2"/>
  <c r="L408" i="2" s="1"/>
  <c r="P409" i="2"/>
  <c r="O409" i="2"/>
  <c r="N407" i="2"/>
  <c r="N405" i="2" s="1"/>
  <c r="M407" i="2"/>
  <c r="L407" i="2"/>
  <c r="L405" i="2" s="1"/>
  <c r="O405" i="2" s="1"/>
  <c r="P406" i="2"/>
  <c r="O406" i="2"/>
  <c r="N403" i="2"/>
  <c r="M403" i="2"/>
  <c r="L403" i="2"/>
  <c r="J401" i="2"/>
  <c r="K401" i="2" s="1"/>
  <c r="I401" i="2"/>
  <c r="K400" i="2"/>
  <c r="K399" i="2"/>
  <c r="N397" i="2"/>
  <c r="N395" i="2" s="1"/>
  <c r="M397" i="2"/>
  <c r="M395" i="2" s="1"/>
  <c r="L397" i="2"/>
  <c r="P396" i="2"/>
  <c r="O396" i="2"/>
  <c r="N394" i="2"/>
  <c r="M394" i="2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M350" i="2"/>
  <c r="M348" i="2" s="1"/>
  <c r="L350" i="2"/>
  <c r="P349" i="2"/>
  <c r="O349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O336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N323" i="2"/>
  <c r="N321" i="2" s="1"/>
  <c r="M323" i="2"/>
  <c r="L323" i="2"/>
  <c r="P322" i="2"/>
  <c r="O322" i="2"/>
  <c r="N320" i="2"/>
  <c r="N318" i="2" s="1"/>
  <c r="M320" i="2"/>
  <c r="L320" i="2"/>
  <c r="L318" i="2" s="1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M306" i="2"/>
  <c r="P306" i="2" s="1"/>
  <c r="L306" i="2"/>
  <c r="P305" i="2"/>
  <c r="O305" i="2"/>
  <c r="N303" i="2"/>
  <c r="N301" i="2" s="1"/>
  <c r="M303" i="2"/>
  <c r="M301" i="2" s="1"/>
  <c r="P301" i="2" s="1"/>
  <c r="L303" i="2"/>
  <c r="L301" i="2" s="1"/>
  <c r="O301" i="2" s="1"/>
  <c r="P302" i="2"/>
  <c r="O302" i="2"/>
  <c r="P299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87" i="2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L282" i="2"/>
  <c r="P281" i="2"/>
  <c r="O281" i="2"/>
  <c r="O278" i="2"/>
  <c r="N278" i="2"/>
  <c r="M278" i="2"/>
  <c r="P278" i="2" s="1"/>
  <c r="L278" i="2"/>
  <c r="J276" i="2"/>
  <c r="I271" i="2"/>
  <c r="I260" i="2" s="1"/>
  <c r="N269" i="2"/>
  <c r="N267" i="2" s="1"/>
  <c r="M269" i="2"/>
  <c r="P269" i="2" s="1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K236" i="2"/>
  <c r="J236" i="2"/>
  <c r="I236" i="2"/>
  <c r="J235" i="2"/>
  <c r="I235" i="2"/>
  <c r="K235" i="2" s="1"/>
  <c r="J233" i="2"/>
  <c r="N231" i="2"/>
  <c r="N230" i="2"/>
  <c r="N229" i="2"/>
  <c r="N228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N187" i="2" s="1"/>
  <c r="M189" i="2"/>
  <c r="M187" i="2" s="1"/>
  <c r="P187" i="2" s="1"/>
  <c r="L189" i="2"/>
  <c r="L187" i="2" s="1"/>
  <c r="O187" i="2" s="1"/>
  <c r="P188" i="2"/>
  <c r="O188" i="2"/>
  <c r="N186" i="2"/>
  <c r="N184" i="2" s="1"/>
  <c r="M186" i="2"/>
  <c r="M184" i="2" s="1"/>
  <c r="L186" i="2"/>
  <c r="P185" i="2"/>
  <c r="O185" i="2"/>
  <c r="P182" i="2"/>
  <c r="O182" i="2"/>
  <c r="N182" i="2"/>
  <c r="M182" i="2"/>
  <c r="L182" i="2"/>
  <c r="J177" i="2"/>
  <c r="J164" i="2" s="1"/>
  <c r="I176" i="2"/>
  <c r="J174" i="2"/>
  <c r="N173" i="2"/>
  <c r="N171" i="2" s="1"/>
  <c r="M173" i="2"/>
  <c r="L173" i="2"/>
  <c r="P172" i="2"/>
  <c r="O172" i="2"/>
  <c r="N170" i="2"/>
  <c r="N168" i="2" s="1"/>
  <c r="M170" i="2"/>
  <c r="L170" i="2"/>
  <c r="O170" i="2" s="1"/>
  <c r="P169" i="2"/>
  <c r="O169" i="2"/>
  <c r="O166" i="2"/>
  <c r="N166" i="2"/>
  <c r="M166" i="2"/>
  <c r="P166" i="2" s="1"/>
  <c r="L166" i="2"/>
  <c r="I159" i="2"/>
  <c r="K159" i="2" s="1"/>
  <c r="N157" i="2"/>
  <c r="M157" i="2"/>
  <c r="P157" i="2" s="1"/>
  <c r="L157" i="2"/>
  <c r="L155" i="2" s="1"/>
  <c r="O155" i="2" s="1"/>
  <c r="P156" i="2"/>
  <c r="O156" i="2"/>
  <c r="N154" i="2"/>
  <c r="N152" i="2" s="1"/>
  <c r="M154" i="2"/>
  <c r="L154" i="2"/>
  <c r="P153" i="2"/>
  <c r="O153" i="2"/>
  <c r="O150" i="2"/>
  <c r="N150" i="2"/>
  <c r="M150" i="2"/>
  <c r="P150" i="2" s="1"/>
  <c r="L150" i="2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M135" i="2" s="1"/>
  <c r="P135" i="2" s="1"/>
  <c r="L137" i="2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L124" i="2"/>
  <c r="L122" i="2" s="1"/>
  <c r="O122" i="2" s="1"/>
  <c r="P123" i="2"/>
  <c r="O123" i="2"/>
  <c r="N120" i="2"/>
  <c r="M120" i="2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K99" i="2" s="1"/>
  <c r="J98" i="2"/>
  <c r="J86" i="2" s="1"/>
  <c r="I98" i="2"/>
  <c r="N96" i="2"/>
  <c r="N94" i="2" s="1"/>
  <c r="M96" i="2"/>
  <c r="P96" i="2" s="1"/>
  <c r="L96" i="2"/>
  <c r="P95" i="2"/>
  <c r="O95" i="2"/>
  <c r="N93" i="2"/>
  <c r="M93" i="2"/>
  <c r="M91" i="2" s="1"/>
  <c r="L93" i="2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N74" i="2"/>
  <c r="N72" i="2" s="1"/>
  <c r="M74" i="2"/>
  <c r="M72" i="2" s="1"/>
  <c r="P72" i="2" s="1"/>
  <c r="L74" i="2"/>
  <c r="L72" i="2" s="1"/>
  <c r="O72" i="2" s="1"/>
  <c r="P73" i="2"/>
  <c r="O73" i="2"/>
  <c r="N71" i="2"/>
  <c r="M71" i="2"/>
  <c r="L71" i="2"/>
  <c r="P70" i="2"/>
  <c r="O70" i="2"/>
  <c r="P67" i="2"/>
  <c r="O67" i="2"/>
  <c r="N67" i="2"/>
  <c r="M67" i="2"/>
  <c r="L67" i="2"/>
  <c r="J64" i="2"/>
  <c r="N61" i="2"/>
  <c r="N59" i="2" s="1"/>
  <c r="M61" i="2"/>
  <c r="L61" i="2"/>
  <c r="L59" i="2" s="1"/>
  <c r="O59" i="2" s="1"/>
  <c r="P60" i="2"/>
  <c r="O60" i="2"/>
  <c r="N58" i="2"/>
  <c r="N56" i="2" s="1"/>
  <c r="M58" i="2"/>
  <c r="L58" i="2"/>
  <c r="L56" i="2" s="1"/>
  <c r="P57" i="2"/>
  <c r="O57" i="2"/>
  <c r="N54" i="2"/>
  <c r="M54" i="2"/>
  <c r="L54" i="2"/>
  <c r="O54" i="2" s="1"/>
  <c r="N49" i="2"/>
  <c r="N47" i="2" s="1"/>
  <c r="M49" i="2"/>
  <c r="P49" i="2" s="1"/>
  <c r="L49" i="2"/>
  <c r="O49" i="2" s="1"/>
  <c r="P48" i="2"/>
  <c r="O48" i="2"/>
  <c r="N46" i="2"/>
  <c r="M46" i="2"/>
  <c r="L46" i="2"/>
  <c r="L44" i="2" s="1"/>
  <c r="P45" i="2"/>
  <c r="O45" i="2"/>
  <c r="P42" i="2"/>
  <c r="O42" i="2"/>
  <c r="N42" i="2"/>
  <c r="M42" i="2"/>
  <c r="L42" i="2"/>
  <c r="N36" i="2"/>
  <c r="M36" i="2"/>
  <c r="P35" i="2"/>
  <c r="N35" i="2"/>
  <c r="N34" i="2" s="1"/>
  <c r="M35" i="2"/>
  <c r="L35" i="2"/>
  <c r="N33" i="2"/>
  <c r="N30" i="2" s="1"/>
  <c r="O32" i="2"/>
  <c r="N32" i="2"/>
  <c r="N29" i="2" s="1"/>
  <c r="M32" i="2"/>
  <c r="P32" i="2" s="1"/>
  <c r="L32" i="2"/>
  <c r="N31" i="2"/>
  <c r="L29" i="2"/>
  <c r="O25" i="2"/>
  <c r="N25" i="2"/>
  <c r="N15" i="2" s="1"/>
  <c r="M25" i="2"/>
  <c r="P25" i="2" s="1"/>
  <c r="L25" i="2"/>
  <c r="P22" i="2"/>
  <c r="N22" i="2"/>
  <c r="M22" i="2"/>
  <c r="L22" i="2"/>
  <c r="N19" i="2"/>
  <c r="M19" i="2"/>
  <c r="P19" i="2" s="1"/>
  <c r="L15" i="2"/>
  <c r="N12" i="2"/>
  <c r="N9" i="2" s="1"/>
  <c r="M12" i="2"/>
  <c r="P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M807" i="1"/>
  <c r="P807" i="1" s="1"/>
  <c r="L807" i="1"/>
  <c r="O807" i="1" s="1"/>
  <c r="P806" i="1"/>
  <c r="N806" i="1"/>
  <c r="M806" i="1"/>
  <c r="M805" i="1" s="1"/>
  <c r="P805" i="1" s="1"/>
  <c r="L806" i="1"/>
  <c r="O806" i="1" s="1"/>
  <c r="N805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O791" i="1" s="1"/>
  <c r="P790" i="1"/>
  <c r="O790" i="1"/>
  <c r="P789" i="1"/>
  <c r="M789" i="1"/>
  <c r="P788" i="1"/>
  <c r="M788" i="1"/>
  <c r="P787" i="1"/>
  <c r="O787" i="1"/>
  <c r="N787" i="1"/>
  <c r="M787" i="1"/>
  <c r="L787" i="1"/>
  <c r="M786" i="1"/>
  <c r="P786" i="1" s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N772" i="1" s="1"/>
  <c r="P774" i="1"/>
  <c r="O774" i="1"/>
  <c r="M773" i="1"/>
  <c r="P773" i="1" s="1"/>
  <c r="L773" i="1"/>
  <c r="O773" i="1" s="1"/>
  <c r="P772" i="1"/>
  <c r="M772" i="1"/>
  <c r="L772" i="1"/>
  <c r="O772" i="1" s="1"/>
  <c r="P771" i="1"/>
  <c r="O771" i="1"/>
  <c r="N771" i="1"/>
  <c r="M771" i="1"/>
  <c r="L771" i="1"/>
  <c r="L770" i="1" s="1"/>
  <c r="O770" i="1" s="1"/>
  <c r="P770" i="1"/>
  <c r="N770" i="1"/>
  <c r="M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N756" i="1" s="1"/>
  <c r="N754" i="1" s="1"/>
  <c r="P758" i="1"/>
  <c r="O758" i="1"/>
  <c r="M757" i="1"/>
  <c r="P757" i="1" s="1"/>
  <c r="L757" i="1"/>
  <c r="O757" i="1" s="1"/>
  <c r="P756" i="1"/>
  <c r="M756" i="1"/>
  <c r="L756" i="1"/>
  <c r="O756" i="1" s="1"/>
  <c r="P755" i="1"/>
  <c r="O755" i="1"/>
  <c r="N755" i="1"/>
  <c r="M755" i="1"/>
  <c r="L755" i="1"/>
  <c r="L754" i="1" s="1"/>
  <c r="O754" i="1" s="1"/>
  <c r="P754" i="1"/>
  <c r="M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N739" i="1" s="1"/>
  <c r="N737" i="1" s="1"/>
  <c r="P741" i="1"/>
  <c r="O741" i="1"/>
  <c r="M740" i="1"/>
  <c r="P740" i="1" s="1"/>
  <c r="L740" i="1"/>
  <c r="O740" i="1" s="1"/>
  <c r="P739" i="1"/>
  <c r="M739" i="1"/>
  <c r="L739" i="1"/>
  <c r="O739" i="1" s="1"/>
  <c r="P738" i="1"/>
  <c r="O738" i="1"/>
  <c r="N738" i="1"/>
  <c r="M738" i="1"/>
  <c r="L738" i="1"/>
  <c r="L737" i="1" s="1"/>
  <c r="O737" i="1" s="1"/>
  <c r="P737" i="1"/>
  <c r="M737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P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P527" i="1"/>
  <c r="O527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N505" i="1"/>
  <c r="M505" i="1"/>
  <c r="P505" i="1" s="1"/>
  <c r="L505" i="1"/>
  <c r="O505" i="1" s="1"/>
  <c r="P504" i="1"/>
  <c r="N504" i="1"/>
  <c r="M504" i="1"/>
  <c r="L504" i="1"/>
  <c r="O504" i="1" s="1"/>
  <c r="P503" i="1"/>
  <c r="N503" i="1"/>
  <c r="M503" i="1"/>
  <c r="M502" i="1" s="1"/>
  <c r="P502" i="1" s="1"/>
  <c r="L503" i="1"/>
  <c r="L502" i="1" s="1"/>
  <c r="O502" i="1"/>
  <c r="N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P423" i="1"/>
  <c r="O423" i="1"/>
  <c r="P420" i="1"/>
  <c r="N420" i="1"/>
  <c r="M420" i="1"/>
  <c r="L420" i="1"/>
  <c r="O420" i="1" s="1"/>
  <c r="J413" i="1"/>
  <c r="I413" i="1"/>
  <c r="J412" i="1"/>
  <c r="J401" i="1" s="1"/>
  <c r="I412" i="1"/>
  <c r="I401" i="1" s="1"/>
  <c r="N410" i="1"/>
  <c r="N408" i="1" s="1"/>
  <c r="M410" i="1"/>
  <c r="M408" i="1" s="1"/>
  <c r="L410" i="1"/>
  <c r="L408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P396" i="1"/>
  <c r="O396" i="1"/>
  <c r="N394" i="1"/>
  <c r="N392" i="1" s="1"/>
  <c r="M394" i="1"/>
  <c r="M392" i="1" s="1"/>
  <c r="P392" i="1" s="1"/>
  <c r="L394" i="1"/>
  <c r="O394" i="1" s="1"/>
  <c r="P393" i="1"/>
  <c r="O393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M350" i="1"/>
  <c r="M348" i="1" s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O336" i="1" s="1"/>
  <c r="P335" i="1"/>
  <c r="O335" i="1"/>
  <c r="N333" i="1"/>
  <c r="M333" i="1"/>
  <c r="M331" i="1" s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N323" i="1"/>
  <c r="N321" i="1" s="1"/>
  <c r="M323" i="1"/>
  <c r="L323" i="1"/>
  <c r="L321" i="1" s="1"/>
  <c r="P322" i="1"/>
  <c r="O322" i="1"/>
  <c r="N320" i="1"/>
  <c r="N318" i="1" s="1"/>
  <c r="M320" i="1"/>
  <c r="L320" i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N299" i="1"/>
  <c r="M299" i="1"/>
  <c r="P299" i="1" s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M280" i="1" s="1"/>
  <c r="L282" i="1"/>
  <c r="L280" i="1" s="1"/>
  <c r="P281" i="1"/>
  <c r="O281" i="1"/>
  <c r="N278" i="1"/>
  <c r="M278" i="1"/>
  <c r="P278" i="1" s="1"/>
  <c r="L278" i="1"/>
  <c r="O278" i="1" s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M264" i="1" s="1"/>
  <c r="L266" i="1"/>
  <c r="L264" i="1" s="1"/>
  <c r="P265" i="1"/>
  <c r="O265" i="1"/>
  <c r="N262" i="1"/>
  <c r="M262" i="1"/>
  <c r="P262" i="1" s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M171" i="1" s="1"/>
  <c r="P171" i="1" s="1"/>
  <c r="L173" i="1"/>
  <c r="O173" i="1" s="1"/>
  <c r="P172" i="1"/>
  <c r="O172" i="1"/>
  <c r="N170" i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M152" i="1" s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J145" i="1"/>
  <c r="I145" i="1"/>
  <c r="I143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O133" i="1"/>
  <c r="N133" i="1"/>
  <c r="M133" i="1"/>
  <c r="P133" i="1" s="1"/>
  <c r="L133" i="1"/>
  <c r="N127" i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L96" i="1"/>
  <c r="L94" i="1" s="1"/>
  <c r="O94" i="1" s="1"/>
  <c r="P95" i="1"/>
  <c r="O95" i="1"/>
  <c r="N93" i="1"/>
  <c r="M93" i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P70" i="1"/>
  <c r="O70" i="1"/>
  <c r="P67" i="1"/>
  <c r="O67" i="1"/>
  <c r="N67" i="1"/>
  <c r="M67" i="1"/>
  <c r="L67" i="1"/>
  <c r="N61" i="1"/>
  <c r="N59" i="1" s="1"/>
  <c r="M61" i="1"/>
  <c r="L61" i="1"/>
  <c r="L59" i="1" s="1"/>
  <c r="P60" i="1"/>
  <c r="O60" i="1"/>
  <c r="N58" i="1"/>
  <c r="N56" i="1" s="1"/>
  <c r="M58" i="1"/>
  <c r="L58" i="1"/>
  <c r="L56" i="1" s="1"/>
  <c r="P57" i="1"/>
  <c r="O57" i="1"/>
  <c r="N54" i="1"/>
  <c r="M54" i="1"/>
  <c r="P54" i="1" s="1"/>
  <c r="L54" i="1"/>
  <c r="O54" i="1" s="1"/>
  <c r="N49" i="1"/>
  <c r="N47" i="1" s="1"/>
  <c r="M49" i="1"/>
  <c r="P49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P42" i="1"/>
  <c r="N42" i="1"/>
  <c r="M42" i="1"/>
  <c r="L42" i="1"/>
  <c r="O42" i="1" s="1"/>
  <c r="N36" i="1"/>
  <c r="M36" i="1"/>
  <c r="P36" i="1" s="1"/>
  <c r="N35" i="1"/>
  <c r="M35" i="1"/>
  <c r="P35" i="1" s="1"/>
  <c r="L35" i="1"/>
  <c r="O35" i="1" s="1"/>
  <c r="O32" i="1"/>
  <c r="N32" i="1"/>
  <c r="M32" i="1"/>
  <c r="M29" i="1" s="1"/>
  <c r="L32" i="1"/>
  <c r="N29" i="1"/>
  <c r="P25" i="1"/>
  <c r="O25" i="1"/>
  <c r="N25" i="1"/>
  <c r="N19" i="1" s="1"/>
  <c r="M25" i="1"/>
  <c r="M15" i="1" s="1"/>
  <c r="L25" i="1"/>
  <c r="P22" i="1"/>
  <c r="N22" i="1"/>
  <c r="N12" i="1" s="1"/>
  <c r="M22" i="1"/>
  <c r="M19" i="1" s="1"/>
  <c r="L22" i="1"/>
  <c r="L12" i="1"/>
  <c r="I442" i="4" l="1"/>
  <c r="K442" i="4" s="1"/>
  <c r="K248" i="15"/>
  <c r="L789" i="5"/>
  <c r="O789" i="5" s="1"/>
  <c r="L658" i="15"/>
  <c r="O658" i="15" s="1"/>
  <c r="N227" i="14"/>
  <c r="L555" i="6"/>
  <c r="O555" i="6" s="1"/>
  <c r="N227" i="11"/>
  <c r="L533" i="14"/>
  <c r="O533" i="14" s="1"/>
  <c r="N227" i="10"/>
  <c r="L429" i="3"/>
  <c r="O429" i="3" s="1"/>
  <c r="N227" i="8"/>
  <c r="L639" i="14"/>
  <c r="O639" i="14" s="1"/>
  <c r="N227" i="7"/>
  <c r="L789" i="9"/>
  <c r="O789" i="9" s="1"/>
  <c r="L555" i="4"/>
  <c r="O555" i="4" s="1"/>
  <c r="J226" i="6"/>
  <c r="J180" i="6" s="1"/>
  <c r="N227" i="6"/>
  <c r="L526" i="7"/>
  <c r="O526" i="7" s="1"/>
  <c r="N227" i="5"/>
  <c r="L454" i="8"/>
  <c r="O454" i="8" s="1"/>
  <c r="L477" i="10"/>
  <c r="O477" i="10" s="1"/>
  <c r="L639" i="5"/>
  <c r="O639" i="5" s="1"/>
  <c r="J226" i="3"/>
  <c r="J180" i="3" s="1"/>
  <c r="N227" i="3"/>
  <c r="I442" i="10"/>
  <c r="K442" i="10" s="1"/>
  <c r="L546" i="15"/>
  <c r="L544" i="15" s="1"/>
  <c r="M183" i="15"/>
  <c r="M181" i="15" s="1"/>
  <c r="L555" i="5"/>
  <c r="O555" i="5" s="1"/>
  <c r="J226" i="2"/>
  <c r="J180" i="2" s="1"/>
  <c r="L639" i="3"/>
  <c r="O639" i="3" s="1"/>
  <c r="I628" i="9"/>
  <c r="K628" i="9" s="1"/>
  <c r="L639" i="10"/>
  <c r="O639" i="10" s="1"/>
  <c r="L477" i="14"/>
  <c r="O477" i="14" s="1"/>
  <c r="N183" i="15"/>
  <c r="N181" i="15" s="1"/>
  <c r="L454" i="11"/>
  <c r="O454" i="11" s="1"/>
  <c r="L167" i="15"/>
  <c r="L165" i="15" s="1"/>
  <c r="L183" i="11"/>
  <c r="L181" i="11" s="1"/>
  <c r="M263" i="14"/>
  <c r="P263" i="14" s="1"/>
  <c r="L525" i="13"/>
  <c r="O525" i="13" s="1"/>
  <c r="L454" i="15"/>
  <c r="O454" i="15" s="1"/>
  <c r="N55" i="14"/>
  <c r="N53" i="14" s="1"/>
  <c r="N317" i="13"/>
  <c r="N315" i="13" s="1"/>
  <c r="L263" i="15"/>
  <c r="L261" i="15" s="1"/>
  <c r="N330" i="15"/>
  <c r="N328" i="15" s="1"/>
  <c r="M391" i="14"/>
  <c r="P391" i="14" s="1"/>
  <c r="M283" i="15"/>
  <c r="P283" i="15" s="1"/>
  <c r="I130" i="5"/>
  <c r="K130" i="5" s="1"/>
  <c r="N167" i="15"/>
  <c r="N165" i="15" s="1"/>
  <c r="L264" i="15"/>
  <c r="O264" i="15" s="1"/>
  <c r="L267" i="15"/>
  <c r="O267" i="15" s="1"/>
  <c r="M317" i="15"/>
  <c r="M315" i="15" s="1"/>
  <c r="K385" i="15"/>
  <c r="M94" i="14"/>
  <c r="P94" i="14" s="1"/>
  <c r="I112" i="13"/>
  <c r="K112" i="13" s="1"/>
  <c r="I130" i="15"/>
  <c r="K130" i="15" s="1"/>
  <c r="I364" i="15"/>
  <c r="N183" i="12"/>
  <c r="N181" i="12" s="1"/>
  <c r="L94" i="15"/>
  <c r="O94" i="15" s="1"/>
  <c r="M125" i="15"/>
  <c r="P125" i="15" s="1"/>
  <c r="L47" i="15"/>
  <c r="O47" i="15" s="1"/>
  <c r="L229" i="15"/>
  <c r="N167" i="14"/>
  <c r="N165" i="14" s="1"/>
  <c r="L404" i="15"/>
  <c r="O404" i="15" s="1"/>
  <c r="N263" i="12"/>
  <c r="N261" i="12" s="1"/>
  <c r="I275" i="15"/>
  <c r="K370" i="15"/>
  <c r="L395" i="15"/>
  <c r="O395" i="15" s="1"/>
  <c r="P189" i="15"/>
  <c r="L631" i="14"/>
  <c r="O631" i="14" s="1"/>
  <c r="O135" i="15"/>
  <c r="N300" i="15"/>
  <c r="N298" i="15" s="1"/>
  <c r="J722" i="15"/>
  <c r="L658" i="12"/>
  <c r="O658" i="12" s="1"/>
  <c r="N26" i="15"/>
  <c r="N16" i="15" s="1"/>
  <c r="O61" i="15"/>
  <c r="O350" i="15"/>
  <c r="L238" i="15"/>
  <c r="O238" i="15" s="1"/>
  <c r="N151" i="12"/>
  <c r="N149" i="12" s="1"/>
  <c r="N183" i="14"/>
  <c r="N181" i="14" s="1"/>
  <c r="L231" i="14"/>
  <c r="M283" i="14"/>
  <c r="P283" i="14" s="1"/>
  <c r="K360" i="14"/>
  <c r="L125" i="15"/>
  <c r="O125" i="15" s="1"/>
  <c r="K340" i="15"/>
  <c r="P397" i="15"/>
  <c r="M94" i="13"/>
  <c r="P94" i="13" s="1"/>
  <c r="L33" i="15"/>
  <c r="O33" i="15" s="1"/>
  <c r="M68" i="15"/>
  <c r="M66" i="15" s="1"/>
  <c r="L249" i="15"/>
  <c r="O249" i="15" s="1"/>
  <c r="L429" i="11"/>
  <c r="O429" i="11" s="1"/>
  <c r="L217" i="14"/>
  <c r="O217" i="14" s="1"/>
  <c r="K672" i="14"/>
  <c r="M134" i="15"/>
  <c r="M132" i="15" s="1"/>
  <c r="L405" i="15"/>
  <c r="O405" i="15" s="1"/>
  <c r="N68" i="15"/>
  <c r="N66" i="15" s="1"/>
  <c r="P170" i="15"/>
  <c r="M347" i="15"/>
  <c r="M345" i="15" s="1"/>
  <c r="P353" i="15"/>
  <c r="I433" i="15"/>
  <c r="I417" i="15" s="1"/>
  <c r="L657" i="15"/>
  <c r="O657" i="15" s="1"/>
  <c r="K338" i="15"/>
  <c r="N391" i="14"/>
  <c r="N389" i="14" s="1"/>
  <c r="I76" i="15"/>
  <c r="I64" i="15" s="1"/>
  <c r="K64" i="15" s="1"/>
  <c r="M138" i="15"/>
  <c r="J143" i="15"/>
  <c r="J131" i="15" s="1"/>
  <c r="N168" i="15"/>
  <c r="P168" i="15" s="1"/>
  <c r="I190" i="15"/>
  <c r="K190" i="15" s="1"/>
  <c r="P282" i="15"/>
  <c r="I297" i="15"/>
  <c r="K297" i="15" s="1"/>
  <c r="N347" i="15"/>
  <c r="N345" i="15" s="1"/>
  <c r="K359" i="15"/>
  <c r="K362" i="15"/>
  <c r="N391" i="15"/>
  <c r="N389" i="15" s="1"/>
  <c r="L408" i="15"/>
  <c r="O408" i="15" s="1"/>
  <c r="L429" i="15"/>
  <c r="O429" i="15" s="1"/>
  <c r="J721" i="15"/>
  <c r="K823" i="15"/>
  <c r="K826" i="15"/>
  <c r="L183" i="13"/>
  <c r="L181" i="13" s="1"/>
  <c r="M47" i="14"/>
  <c r="P47" i="14" s="1"/>
  <c r="K378" i="14"/>
  <c r="I434" i="14"/>
  <c r="K434" i="14" s="1"/>
  <c r="L36" i="14"/>
  <c r="O36" i="14" s="1"/>
  <c r="O301" i="15"/>
  <c r="L304" i="15"/>
  <c r="O304" i="15" s="1"/>
  <c r="P61" i="15"/>
  <c r="K176" i="15"/>
  <c r="O184" i="15"/>
  <c r="L228" i="15"/>
  <c r="N351" i="15"/>
  <c r="O351" i="15" s="1"/>
  <c r="L421" i="15"/>
  <c r="L419" i="15" s="1"/>
  <c r="M424" i="15"/>
  <c r="I434" i="15"/>
  <c r="I418" i="15" s="1"/>
  <c r="K418" i="15" s="1"/>
  <c r="I443" i="15"/>
  <c r="K443" i="15" s="1"/>
  <c r="M528" i="15"/>
  <c r="J537" i="15"/>
  <c r="J522" i="15" s="1"/>
  <c r="K522" i="15" s="1"/>
  <c r="K145" i="14"/>
  <c r="L657" i="14"/>
  <c r="N90" i="15"/>
  <c r="N88" i="15" s="1"/>
  <c r="L134" i="15"/>
  <c r="L132" i="15" s="1"/>
  <c r="I148" i="15"/>
  <c r="K148" i="15" s="1"/>
  <c r="N151" i="15"/>
  <c r="N149" i="15" s="1"/>
  <c r="I216" i="15"/>
  <c r="K216" i="15" s="1"/>
  <c r="L217" i="15"/>
  <c r="O217" i="15" s="1"/>
  <c r="P320" i="15"/>
  <c r="P333" i="15"/>
  <c r="K378" i="15"/>
  <c r="K577" i="15"/>
  <c r="M151" i="14"/>
  <c r="M149" i="14" s="1"/>
  <c r="P351" i="14"/>
  <c r="K359" i="14"/>
  <c r="K362" i="14"/>
  <c r="K823" i="14"/>
  <c r="L155" i="15"/>
  <c r="O155" i="15" s="1"/>
  <c r="O285" i="15"/>
  <c r="N43" i="15"/>
  <c r="N41" i="15" s="1"/>
  <c r="N69" i="15"/>
  <c r="P69" i="15" s="1"/>
  <c r="P71" i="15"/>
  <c r="M94" i="15"/>
  <c r="P94" i="15" s="1"/>
  <c r="I112" i="15"/>
  <c r="K112" i="15" s="1"/>
  <c r="N121" i="15"/>
  <c r="N119" i="15" s="1"/>
  <c r="L198" i="15"/>
  <c r="O198" i="15" s="1"/>
  <c r="L231" i="15"/>
  <c r="I314" i="15"/>
  <c r="K314" i="15" s="1"/>
  <c r="N317" i="15"/>
  <c r="J327" i="15"/>
  <c r="K327" i="15" s="1"/>
  <c r="O407" i="15"/>
  <c r="L525" i="15"/>
  <c r="L523" i="15" s="1"/>
  <c r="O523" i="15" s="1"/>
  <c r="K569" i="15"/>
  <c r="O56" i="15"/>
  <c r="N47" i="15"/>
  <c r="P56" i="15"/>
  <c r="O58" i="15"/>
  <c r="K144" i="15"/>
  <c r="M155" i="15"/>
  <c r="P155" i="15" s="1"/>
  <c r="M167" i="15"/>
  <c r="M171" i="15"/>
  <c r="P171" i="15" s="1"/>
  <c r="K287" i="15"/>
  <c r="N331" i="15"/>
  <c r="K438" i="15"/>
  <c r="L446" i="15"/>
  <c r="O446" i="15" s="1"/>
  <c r="M449" i="15"/>
  <c r="M446" i="15" s="1"/>
  <c r="P446" i="15" s="1"/>
  <c r="K561" i="15"/>
  <c r="O641" i="15"/>
  <c r="L788" i="15"/>
  <c r="O788" i="15" s="1"/>
  <c r="L788" i="4"/>
  <c r="O788" i="4" s="1"/>
  <c r="I260" i="9"/>
  <c r="K260" i="9" s="1"/>
  <c r="I276" i="9"/>
  <c r="K276" i="9" s="1"/>
  <c r="N134" i="13"/>
  <c r="N132" i="13" s="1"/>
  <c r="K215" i="14"/>
  <c r="L318" i="14"/>
  <c r="O318" i="14" s="1"/>
  <c r="K372" i="14"/>
  <c r="O528" i="14"/>
  <c r="P58" i="15"/>
  <c r="P59" i="15"/>
  <c r="O71" i="15"/>
  <c r="M184" i="15"/>
  <c r="P184" i="15" s="1"/>
  <c r="I197" i="15"/>
  <c r="K197" i="15" s="1"/>
  <c r="K244" i="15"/>
  <c r="O266" i="15"/>
  <c r="J275" i="15"/>
  <c r="M279" i="15"/>
  <c r="M277" i="15" s="1"/>
  <c r="M318" i="15"/>
  <c r="P318" i="15" s="1"/>
  <c r="M321" i="15"/>
  <c r="P321" i="15" s="1"/>
  <c r="L334" i="15"/>
  <c r="O334" i="15" s="1"/>
  <c r="L348" i="15"/>
  <c r="O348" i="15" s="1"/>
  <c r="O353" i="15"/>
  <c r="K379" i="15"/>
  <c r="L392" i="15"/>
  <c r="O392" i="15" s="1"/>
  <c r="M472" i="15"/>
  <c r="P472" i="15" s="1"/>
  <c r="I559" i="15"/>
  <c r="I543" i="15" s="1"/>
  <c r="O791" i="15"/>
  <c r="K821" i="15"/>
  <c r="K824" i="15"/>
  <c r="K827" i="15"/>
  <c r="I86" i="14"/>
  <c r="K86" i="14" s="1"/>
  <c r="M318" i="14"/>
  <c r="P318" i="14" s="1"/>
  <c r="M395" i="14"/>
  <c r="P395" i="14" s="1"/>
  <c r="L36" i="15"/>
  <c r="O36" i="15" s="1"/>
  <c r="L59" i="15"/>
  <c r="O59" i="15" s="1"/>
  <c r="O170" i="15"/>
  <c r="P186" i="15"/>
  <c r="I233" i="15"/>
  <c r="K233" i="15" s="1"/>
  <c r="M280" i="15"/>
  <c r="P280" i="15" s="1"/>
  <c r="O323" i="15"/>
  <c r="P350" i="15"/>
  <c r="P394" i="15"/>
  <c r="M404" i="15"/>
  <c r="P404" i="15" s="1"/>
  <c r="L69" i="14"/>
  <c r="O69" i="14" s="1"/>
  <c r="L72" i="14"/>
  <c r="O72" i="14" s="1"/>
  <c r="O331" i="14"/>
  <c r="J364" i="14"/>
  <c r="L525" i="14"/>
  <c r="K651" i="14"/>
  <c r="P46" i="15"/>
  <c r="L55" i="15"/>
  <c r="L53" i="15" s="1"/>
  <c r="K111" i="15"/>
  <c r="P135" i="15"/>
  <c r="L168" i="15"/>
  <c r="I260" i="15"/>
  <c r="K260" i="15" s="1"/>
  <c r="N263" i="15"/>
  <c r="N261" i="15" s="1"/>
  <c r="K276" i="15"/>
  <c r="L300" i="15"/>
  <c r="L298" i="15" s="1"/>
  <c r="O333" i="15"/>
  <c r="K355" i="15"/>
  <c r="L391" i="15"/>
  <c r="O391" i="15" s="1"/>
  <c r="O479" i="15"/>
  <c r="L533" i="15"/>
  <c r="O533" i="15" s="1"/>
  <c r="K822" i="15"/>
  <c r="K825" i="15"/>
  <c r="K828" i="15"/>
  <c r="P61" i="14"/>
  <c r="P91" i="14"/>
  <c r="I276" i="14"/>
  <c r="K276" i="14" s="1"/>
  <c r="K379" i="14"/>
  <c r="M26" i="15"/>
  <c r="M24" i="15" s="1"/>
  <c r="N55" i="15"/>
  <c r="P152" i="15"/>
  <c r="L209" i="15"/>
  <c r="O209" i="15" s="1"/>
  <c r="L330" i="15"/>
  <c r="L347" i="15"/>
  <c r="K360" i="15"/>
  <c r="K369" i="15"/>
  <c r="M391" i="15"/>
  <c r="L631" i="15"/>
  <c r="O631" i="15" s="1"/>
  <c r="K674" i="15"/>
  <c r="O120" i="15"/>
  <c r="N155" i="15"/>
  <c r="J374" i="15"/>
  <c r="K374" i="15" s="1"/>
  <c r="K381" i="15"/>
  <c r="L134" i="13"/>
  <c r="L132" i="13" s="1"/>
  <c r="M263" i="13"/>
  <c r="P263" i="13" s="1"/>
  <c r="M424" i="13"/>
  <c r="M422" i="13" s="1"/>
  <c r="P422" i="13" s="1"/>
  <c r="O58" i="14"/>
  <c r="I148" i="14"/>
  <c r="K148" i="14" s="1"/>
  <c r="I260" i="14"/>
  <c r="K260" i="14" s="1"/>
  <c r="L321" i="14"/>
  <c r="O321" i="14" s="1"/>
  <c r="K340" i="14"/>
  <c r="K374" i="14"/>
  <c r="J721" i="14"/>
  <c r="N29" i="15"/>
  <c r="N28" i="15" s="1"/>
  <c r="N31" i="15"/>
  <c r="M47" i="15"/>
  <c r="P47" i="15" s="1"/>
  <c r="P74" i="15"/>
  <c r="M72" i="15"/>
  <c r="P72" i="15" s="1"/>
  <c r="K98" i="15"/>
  <c r="P120" i="15"/>
  <c r="N138" i="15"/>
  <c r="P140" i="15"/>
  <c r="O140" i="15"/>
  <c r="O154" i="15"/>
  <c r="L151" i="15"/>
  <c r="P262" i="15"/>
  <c r="O329" i="15"/>
  <c r="N788" i="15"/>
  <c r="N786" i="15" s="1"/>
  <c r="N789" i="15"/>
  <c r="I785" i="15"/>
  <c r="K785" i="15" s="1"/>
  <c r="K800" i="15"/>
  <c r="O262" i="15"/>
  <c r="M334" i="15"/>
  <c r="P334" i="15" s="1"/>
  <c r="P336" i="15"/>
  <c r="M321" i="14"/>
  <c r="P321" i="14" s="1"/>
  <c r="O25" i="15"/>
  <c r="L15" i="15"/>
  <c r="P49" i="15"/>
  <c r="L68" i="15"/>
  <c r="N91" i="15"/>
  <c r="O91" i="15" s="1"/>
  <c r="L152" i="15"/>
  <c r="O152" i="15" s="1"/>
  <c r="P154" i="15"/>
  <c r="M151" i="15"/>
  <c r="M149" i="15" s="1"/>
  <c r="L171" i="15"/>
  <c r="O171" i="15" s="1"/>
  <c r="L187" i="15"/>
  <c r="O187" i="15" s="1"/>
  <c r="P278" i="15"/>
  <c r="P299" i="15"/>
  <c r="P738" i="15"/>
  <c r="M737" i="15"/>
  <c r="P737" i="15" s="1"/>
  <c r="N90" i="14"/>
  <c r="N88" i="14" s="1"/>
  <c r="J143" i="14"/>
  <c r="J131" i="14" s="1"/>
  <c r="O189" i="14"/>
  <c r="M330" i="14"/>
  <c r="M328" i="14" s="1"/>
  <c r="M334" i="14"/>
  <c r="P334" i="14" s="1"/>
  <c r="O336" i="14"/>
  <c r="L347" i="14"/>
  <c r="L345" i="14" s="1"/>
  <c r="K385" i="14"/>
  <c r="L33" i="14"/>
  <c r="P25" i="15"/>
  <c r="M15" i="15"/>
  <c r="O46" i="15"/>
  <c r="L43" i="15"/>
  <c r="L44" i="15"/>
  <c r="O44" i="15" s="1"/>
  <c r="O54" i="15"/>
  <c r="K79" i="15"/>
  <c r="I77" i="15"/>
  <c r="O124" i="15"/>
  <c r="L121" i="15"/>
  <c r="O121" i="15" s="1"/>
  <c r="P316" i="15"/>
  <c r="P12" i="15"/>
  <c r="O74" i="15"/>
  <c r="L26" i="15"/>
  <c r="P93" i="15"/>
  <c r="M90" i="15"/>
  <c r="M23" i="15"/>
  <c r="N300" i="10"/>
  <c r="N298" i="10" s="1"/>
  <c r="M43" i="11"/>
  <c r="M41" i="11" s="1"/>
  <c r="L68" i="14"/>
  <c r="O68" i="14" s="1"/>
  <c r="K369" i="14"/>
  <c r="J722" i="14"/>
  <c r="L23" i="15"/>
  <c r="N15" i="15"/>
  <c r="P54" i="15"/>
  <c r="O67" i="15"/>
  <c r="L122" i="15"/>
  <c r="O122" i="15" s="1"/>
  <c r="P124" i="15"/>
  <c r="M121" i="15"/>
  <c r="P121" i="15" s="1"/>
  <c r="I143" i="15"/>
  <c r="K145" i="15"/>
  <c r="O150" i="15"/>
  <c r="O186" i="15"/>
  <c r="L183" i="15"/>
  <c r="K215" i="15"/>
  <c r="M264" i="15"/>
  <c r="P264" i="15" s="1"/>
  <c r="P266" i="15"/>
  <c r="M263" i="15"/>
  <c r="P263" i="15" s="1"/>
  <c r="L280" i="15"/>
  <c r="O280" i="15" s="1"/>
  <c r="O282" i="15"/>
  <c r="L279" i="15"/>
  <c r="M301" i="15"/>
  <c r="P301" i="15" s="1"/>
  <c r="P303" i="15"/>
  <c r="M300" i="15"/>
  <c r="P32" i="15"/>
  <c r="M29" i="15"/>
  <c r="O346" i="15"/>
  <c r="M43" i="14"/>
  <c r="M41" i="14" s="1"/>
  <c r="K370" i="14"/>
  <c r="O12" i="15"/>
  <c r="L9" i="15"/>
  <c r="O32" i="15"/>
  <c r="L29" i="15"/>
  <c r="P89" i="15"/>
  <c r="O93" i="15"/>
  <c r="L90" i="15"/>
  <c r="K86" i="15"/>
  <c r="P150" i="15"/>
  <c r="N279" i="15"/>
  <c r="N277" i="15" s="1"/>
  <c r="M304" i="15"/>
  <c r="P304" i="15" s="1"/>
  <c r="P306" i="15"/>
  <c r="K164" i="15"/>
  <c r="M267" i="15"/>
  <c r="P267" i="15" s="1"/>
  <c r="P269" i="15"/>
  <c r="P468" i="15"/>
  <c r="J592" i="15"/>
  <c r="K592" i="15" s="1"/>
  <c r="K593" i="15"/>
  <c r="O686" i="15"/>
  <c r="N23" i="15"/>
  <c r="M44" i="15"/>
  <c r="P44" i="15" s="1"/>
  <c r="N134" i="15"/>
  <c r="O137" i="15"/>
  <c r="I226" i="15"/>
  <c r="K226" i="15" s="1"/>
  <c r="K255" i="15"/>
  <c r="M331" i="15"/>
  <c r="M330" i="15"/>
  <c r="N467" i="15"/>
  <c r="L632" i="15"/>
  <c r="O632" i="15" s="1"/>
  <c r="O634" i="15"/>
  <c r="M43" i="15"/>
  <c r="M55" i="15"/>
  <c r="I87" i="15"/>
  <c r="K87" i="15" s="1"/>
  <c r="P137" i="15"/>
  <c r="K174" i="15"/>
  <c r="L230" i="15"/>
  <c r="O303" i="15"/>
  <c r="K460" i="15"/>
  <c r="I442" i="15"/>
  <c r="K442" i="15" s="1"/>
  <c r="O320" i="15"/>
  <c r="O445" i="15"/>
  <c r="P771" i="15"/>
  <c r="M770" i="15"/>
  <c r="P770" i="15" s="1"/>
  <c r="O806" i="15"/>
  <c r="L805" i="15"/>
  <c r="O805" i="15" s="1"/>
  <c r="L317" i="15"/>
  <c r="P348" i="15"/>
  <c r="N404" i="15"/>
  <c r="N402" i="15" s="1"/>
  <c r="N526" i="15"/>
  <c r="O526" i="15" s="1"/>
  <c r="O528" i="15"/>
  <c r="L547" i="15"/>
  <c r="O549" i="15"/>
  <c r="M549" i="15"/>
  <c r="N770" i="15"/>
  <c r="O787" i="15"/>
  <c r="J365" i="15"/>
  <c r="K372" i="15"/>
  <c r="O447" i="15"/>
  <c r="N470" i="15"/>
  <c r="O470" i="15" s="1"/>
  <c r="O472" i="15"/>
  <c r="N546" i="15"/>
  <c r="N547" i="15"/>
  <c r="P755" i="15"/>
  <c r="M754" i="15"/>
  <c r="P754" i="15" s="1"/>
  <c r="O318" i="15"/>
  <c r="P403" i="15"/>
  <c r="O424" i="15"/>
  <c r="N421" i="15"/>
  <c r="N422" i="15"/>
  <c r="O422" i="15" s="1"/>
  <c r="N504" i="15"/>
  <c r="N502" i="15" s="1"/>
  <c r="N505" i="15"/>
  <c r="P524" i="15"/>
  <c r="J543" i="15"/>
  <c r="P329" i="15"/>
  <c r="L331" i="15"/>
  <c r="I654" i="15"/>
  <c r="K654" i="15" s="1"/>
  <c r="P407" i="15"/>
  <c r="P410" i="15"/>
  <c r="J433" i="15"/>
  <c r="O449" i="15"/>
  <c r="L502" i="15"/>
  <c r="O502" i="15" s="1"/>
  <c r="O535" i="15"/>
  <c r="K538" i="15"/>
  <c r="K675" i="15"/>
  <c r="M685" i="15"/>
  <c r="P685" i="15" s="1"/>
  <c r="M786" i="15"/>
  <c r="P786" i="15" s="1"/>
  <c r="M805" i="15"/>
  <c r="P805" i="15" s="1"/>
  <c r="L469" i="15"/>
  <c r="K672" i="15"/>
  <c r="L688" i="15"/>
  <c r="O688" i="15" s="1"/>
  <c r="K669" i="15"/>
  <c r="L687" i="15"/>
  <c r="O687" i="15" s="1"/>
  <c r="N151" i="11"/>
  <c r="N149" i="11" s="1"/>
  <c r="L688" i="13"/>
  <c r="O688" i="13" s="1"/>
  <c r="L23" i="14"/>
  <c r="M264" i="14"/>
  <c r="P264" i="14" s="1"/>
  <c r="P266" i="14"/>
  <c r="K592" i="14"/>
  <c r="M183" i="10"/>
  <c r="M181" i="10" s="1"/>
  <c r="N121" i="13"/>
  <c r="N119" i="13" s="1"/>
  <c r="K224" i="13"/>
  <c r="L279" i="13"/>
  <c r="O279" i="13" s="1"/>
  <c r="N94" i="14"/>
  <c r="K99" i="14"/>
  <c r="M155" i="14"/>
  <c r="P155" i="14" s="1"/>
  <c r="M23" i="14"/>
  <c r="M21" i="14" s="1"/>
  <c r="L183" i="14"/>
  <c r="P184" i="14"/>
  <c r="L229" i="14"/>
  <c r="M267" i="14"/>
  <c r="P267" i="14" s="1"/>
  <c r="P331" i="14"/>
  <c r="M408" i="14"/>
  <c r="P408" i="14" s="1"/>
  <c r="K435" i="14"/>
  <c r="K674" i="14"/>
  <c r="L639" i="8"/>
  <c r="O639" i="8" s="1"/>
  <c r="K98" i="6"/>
  <c r="I314" i="8"/>
  <c r="K314" i="8" s="1"/>
  <c r="L94" i="13"/>
  <c r="O94" i="13" s="1"/>
  <c r="M404" i="13"/>
  <c r="P404" i="13" s="1"/>
  <c r="L44" i="14"/>
  <c r="N43" i="14"/>
  <c r="N41" i="14" s="1"/>
  <c r="M122" i="14"/>
  <c r="P122" i="14" s="1"/>
  <c r="L134" i="14"/>
  <c r="O134" i="14" s="1"/>
  <c r="L330" i="14"/>
  <c r="L328" i="14" s="1"/>
  <c r="K821" i="14"/>
  <c r="K824" i="14"/>
  <c r="K827" i="14"/>
  <c r="L330" i="13"/>
  <c r="L328" i="13" s="1"/>
  <c r="M334" i="13"/>
  <c r="P334" i="13" s="1"/>
  <c r="N68" i="14"/>
  <c r="N66" i="14" s="1"/>
  <c r="O93" i="14"/>
  <c r="L125" i="14"/>
  <c r="O125" i="14" s="1"/>
  <c r="P127" i="14"/>
  <c r="O170" i="14"/>
  <c r="M187" i="14"/>
  <c r="P187" i="14" s="1"/>
  <c r="O266" i="14"/>
  <c r="J433" i="14"/>
  <c r="J417" i="14" s="1"/>
  <c r="K675" i="14"/>
  <c r="O660" i="14"/>
  <c r="N55" i="11"/>
  <c r="N53" i="11" s="1"/>
  <c r="K146" i="11"/>
  <c r="M151" i="11"/>
  <c r="P151" i="11" s="1"/>
  <c r="N347" i="11"/>
  <c r="N345" i="11" s="1"/>
  <c r="N151" i="13"/>
  <c r="N149" i="13" s="1"/>
  <c r="J722" i="13"/>
  <c r="M90" i="14"/>
  <c r="M88" i="14" s="1"/>
  <c r="I190" i="14"/>
  <c r="K190" i="14" s="1"/>
  <c r="N279" i="14"/>
  <c r="N277" i="14" s="1"/>
  <c r="J327" i="14"/>
  <c r="K327" i="14" s="1"/>
  <c r="M404" i="14"/>
  <c r="P404" i="14" s="1"/>
  <c r="I417" i="14"/>
  <c r="M90" i="13"/>
  <c r="M88" i="13" s="1"/>
  <c r="L151" i="13"/>
  <c r="O151" i="13" s="1"/>
  <c r="L230" i="13"/>
  <c r="M300" i="13"/>
  <c r="M298" i="13" s="1"/>
  <c r="O353" i="13"/>
  <c r="M391" i="13"/>
  <c r="P391" i="13" s="1"/>
  <c r="K649" i="13"/>
  <c r="O46" i="14"/>
  <c r="L122" i="14"/>
  <c r="O122" i="14" s="1"/>
  <c r="O137" i="14"/>
  <c r="K144" i="14"/>
  <c r="L152" i="14"/>
  <c r="O152" i="14" s="1"/>
  <c r="M168" i="14"/>
  <c r="P168" i="14" s="1"/>
  <c r="L167" i="14"/>
  <c r="K176" i="14"/>
  <c r="M279" i="14"/>
  <c r="K309" i="14"/>
  <c r="M347" i="14"/>
  <c r="M345" i="14" s="1"/>
  <c r="I364" i="14"/>
  <c r="K466" i="14"/>
  <c r="K537" i="14"/>
  <c r="J721" i="11"/>
  <c r="M134" i="13"/>
  <c r="M55" i="14"/>
  <c r="M68" i="14"/>
  <c r="P68" i="14" s="1"/>
  <c r="L138" i="14"/>
  <c r="O138" i="14" s="1"/>
  <c r="M26" i="14"/>
  <c r="M16" i="14" s="1"/>
  <c r="K244" i="14"/>
  <c r="K255" i="14"/>
  <c r="N263" i="14"/>
  <c r="N261" i="14" s="1"/>
  <c r="I314" i="14"/>
  <c r="K314" i="14" s="1"/>
  <c r="L317" i="14"/>
  <c r="O317" i="14" s="1"/>
  <c r="K355" i="14"/>
  <c r="K365" i="14"/>
  <c r="M392" i="14"/>
  <c r="P392" i="14" s="1"/>
  <c r="P394" i="14"/>
  <c r="L404" i="14"/>
  <c r="O449" i="14"/>
  <c r="L469" i="14"/>
  <c r="K822" i="14"/>
  <c r="K828" i="14"/>
  <c r="L69" i="13"/>
  <c r="O69" i="13" s="1"/>
  <c r="L152" i="13"/>
  <c r="O152" i="13" s="1"/>
  <c r="L155" i="13"/>
  <c r="O155" i="13" s="1"/>
  <c r="K381" i="13"/>
  <c r="P170" i="14"/>
  <c r="L238" i="14"/>
  <c r="O238" i="14" s="1"/>
  <c r="L249" i="14"/>
  <c r="O249" i="14" s="1"/>
  <c r="N300" i="14"/>
  <c r="N298" i="14" s="1"/>
  <c r="K381" i="14"/>
  <c r="L788" i="14"/>
  <c r="O788" i="14" s="1"/>
  <c r="O351" i="12"/>
  <c r="O170" i="13"/>
  <c r="K374" i="13"/>
  <c r="L121" i="14"/>
  <c r="O121" i="14" s="1"/>
  <c r="L198" i="14"/>
  <c r="O198" i="14" s="1"/>
  <c r="I443" i="14"/>
  <c r="K443" i="14" s="1"/>
  <c r="J537" i="14"/>
  <c r="J522" i="14" s="1"/>
  <c r="M26" i="13"/>
  <c r="M24" i="13" s="1"/>
  <c r="M167" i="13"/>
  <c r="M165" i="13" s="1"/>
  <c r="I260" i="13"/>
  <c r="K260" i="13" s="1"/>
  <c r="N279" i="13"/>
  <c r="N277" i="13" s="1"/>
  <c r="K338" i="13"/>
  <c r="J327" i="13"/>
  <c r="K327" i="13" s="1"/>
  <c r="L391" i="13"/>
  <c r="O391" i="13" s="1"/>
  <c r="J721" i="13"/>
  <c r="M72" i="14"/>
  <c r="P72" i="14" s="1"/>
  <c r="M121" i="14"/>
  <c r="K174" i="14"/>
  <c r="L228" i="14"/>
  <c r="I233" i="14"/>
  <c r="K233" i="14" s="1"/>
  <c r="N317" i="14"/>
  <c r="N315" i="14" s="1"/>
  <c r="M405" i="14"/>
  <c r="P405" i="14" s="1"/>
  <c r="K539" i="14"/>
  <c r="K576" i="14"/>
  <c r="L688" i="14"/>
  <c r="O688" i="14" s="1"/>
  <c r="P67" i="14"/>
  <c r="L94" i="14"/>
  <c r="O94" i="14" s="1"/>
  <c r="O96" i="14"/>
  <c r="K225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N43" i="11"/>
  <c r="L55" i="11"/>
  <c r="L53" i="11" s="1"/>
  <c r="N167" i="11"/>
  <c r="N165" i="11" s="1"/>
  <c r="P186" i="11"/>
  <c r="K355" i="11"/>
  <c r="M330" i="12"/>
  <c r="M328" i="12" s="1"/>
  <c r="J721" i="12"/>
  <c r="O173" i="13"/>
  <c r="J288" i="13"/>
  <c r="J275" i="13" s="1"/>
  <c r="K379" i="13"/>
  <c r="I433" i="13"/>
  <c r="I417" i="13" s="1"/>
  <c r="M528" i="13"/>
  <c r="M525" i="13" s="1"/>
  <c r="I592" i="13"/>
  <c r="K592" i="13" s="1"/>
  <c r="L19" i="14"/>
  <c r="O29" i="14"/>
  <c r="L59" i="14"/>
  <c r="O59" i="14" s="1"/>
  <c r="N134" i="14"/>
  <c r="N132" i="14" s="1"/>
  <c r="K143" i="14"/>
  <c r="I131" i="14"/>
  <c r="K131" i="14" s="1"/>
  <c r="I130" i="14"/>
  <c r="K130" i="14" s="1"/>
  <c r="K146" i="14"/>
  <c r="M171" i="14"/>
  <c r="P171" i="14" s="1"/>
  <c r="I216" i="14"/>
  <c r="K216" i="14" s="1"/>
  <c r="M280" i="14"/>
  <c r="P280" i="14" s="1"/>
  <c r="L228" i="10"/>
  <c r="K823" i="12"/>
  <c r="I86" i="13"/>
  <c r="K86" i="13" s="1"/>
  <c r="K288" i="13"/>
  <c r="P333" i="13"/>
  <c r="K359" i="13"/>
  <c r="K78" i="14"/>
  <c r="I76" i="14"/>
  <c r="P137" i="14"/>
  <c r="M135" i="14"/>
  <c r="P135" i="14" s="1"/>
  <c r="M134" i="14"/>
  <c r="P134" i="14" s="1"/>
  <c r="P154" i="14"/>
  <c r="N152" i="14"/>
  <c r="P152" i="14" s="1"/>
  <c r="N151" i="14"/>
  <c r="O157" i="14"/>
  <c r="L151" i="14"/>
  <c r="P173" i="14"/>
  <c r="L267" i="14"/>
  <c r="O267" i="14" s="1"/>
  <c r="P282" i="14"/>
  <c r="P503" i="14"/>
  <c r="M502" i="14"/>
  <c r="P502" i="14" s="1"/>
  <c r="L280" i="12"/>
  <c r="O280" i="12" s="1"/>
  <c r="O397" i="12"/>
  <c r="L249" i="13"/>
  <c r="O249" i="13" s="1"/>
  <c r="P351" i="13"/>
  <c r="L405" i="13"/>
  <c r="O405" i="13" s="1"/>
  <c r="O410" i="13"/>
  <c r="L33" i="13"/>
  <c r="L31" i="13" s="1"/>
  <c r="L15" i="14"/>
  <c r="O22" i="14"/>
  <c r="O25" i="14"/>
  <c r="M29" i="14"/>
  <c r="M12" i="14"/>
  <c r="P36" i="14"/>
  <c r="L43" i="14"/>
  <c r="O49" i="14"/>
  <c r="L55" i="14"/>
  <c r="N72" i="14"/>
  <c r="N26" i="14"/>
  <c r="N16" i="14" s="1"/>
  <c r="I77" i="14"/>
  <c r="O89" i="14"/>
  <c r="K116" i="14"/>
  <c r="I112" i="14"/>
  <c r="K112" i="14" s="1"/>
  <c r="O133" i="14"/>
  <c r="M167" i="14"/>
  <c r="K237" i="14"/>
  <c r="I226" i="14"/>
  <c r="K226" i="14" s="1"/>
  <c r="L263" i="14"/>
  <c r="K381" i="12"/>
  <c r="J722" i="12"/>
  <c r="L68" i="13"/>
  <c r="O68" i="13" s="1"/>
  <c r="O91" i="13"/>
  <c r="I208" i="13"/>
  <c r="K208" i="13" s="1"/>
  <c r="L334" i="13"/>
  <c r="O334" i="13" s="1"/>
  <c r="K369" i="13"/>
  <c r="K372" i="13"/>
  <c r="L789" i="13"/>
  <c r="O789" i="13" s="1"/>
  <c r="N15" i="14"/>
  <c r="L26" i="14"/>
  <c r="L24" i="14" s="1"/>
  <c r="L91" i="14"/>
  <c r="O91" i="14" s="1"/>
  <c r="L90" i="14"/>
  <c r="N122" i="14"/>
  <c r="N121" i="14"/>
  <c r="N119" i="14" s="1"/>
  <c r="P133" i="14"/>
  <c r="L155" i="14"/>
  <c r="O155" i="14" s="1"/>
  <c r="O166" i="14"/>
  <c r="L264" i="14"/>
  <c r="O264" i="14" s="1"/>
  <c r="K822" i="13"/>
  <c r="K828" i="13"/>
  <c r="L12" i="14"/>
  <c r="N44" i="14"/>
  <c r="P44" i="14" s="1"/>
  <c r="N23" i="14"/>
  <c r="P54" i="14"/>
  <c r="N56" i="14"/>
  <c r="P56" i="14" s="1"/>
  <c r="P58" i="14"/>
  <c r="P71" i="14"/>
  <c r="M69" i="14"/>
  <c r="P69" i="14" s="1"/>
  <c r="L171" i="14"/>
  <c r="O171" i="14" s="1"/>
  <c r="O173" i="14"/>
  <c r="K164" i="14"/>
  <c r="P186" i="14"/>
  <c r="M183" i="14"/>
  <c r="L280" i="14"/>
  <c r="O280" i="14" s="1"/>
  <c r="O282" i="14"/>
  <c r="L279" i="14"/>
  <c r="O279" i="14" s="1"/>
  <c r="O285" i="14"/>
  <c r="P299" i="14"/>
  <c r="L301" i="14"/>
  <c r="O301" i="14" s="1"/>
  <c r="O303" i="14"/>
  <c r="L300" i="14"/>
  <c r="P93" i="14"/>
  <c r="O184" i="14"/>
  <c r="L209" i="14"/>
  <c r="O209" i="14" s="1"/>
  <c r="J288" i="14"/>
  <c r="J275" i="14" s="1"/>
  <c r="I275" i="14"/>
  <c r="K275" i="14" s="1"/>
  <c r="P306" i="14"/>
  <c r="M317" i="14"/>
  <c r="P317" i="14" s="1"/>
  <c r="O686" i="14"/>
  <c r="P303" i="14"/>
  <c r="M300" i="14"/>
  <c r="P300" i="14" s="1"/>
  <c r="P403" i="14"/>
  <c r="O421" i="14"/>
  <c r="L419" i="14"/>
  <c r="M15" i="14"/>
  <c r="P46" i="14"/>
  <c r="M138" i="14"/>
  <c r="P138" i="14" s="1"/>
  <c r="O168" i="14"/>
  <c r="O186" i="14"/>
  <c r="K204" i="14"/>
  <c r="I197" i="14"/>
  <c r="K197" i="14" s="1"/>
  <c r="L230" i="14"/>
  <c r="K248" i="14"/>
  <c r="L395" i="14"/>
  <c r="O395" i="14" s="1"/>
  <c r="O397" i="14"/>
  <c r="L391" i="14"/>
  <c r="N348" i="14"/>
  <c r="P350" i="14"/>
  <c r="N347" i="14"/>
  <c r="O350" i="14"/>
  <c r="O787" i="14"/>
  <c r="I785" i="14"/>
  <c r="K785" i="14" s="1"/>
  <c r="K800" i="14"/>
  <c r="O806" i="14"/>
  <c r="L805" i="14"/>
  <c r="O805" i="14" s="1"/>
  <c r="O306" i="14"/>
  <c r="O333" i="14"/>
  <c r="K338" i="14"/>
  <c r="L351" i="14"/>
  <c r="O351" i="14" s="1"/>
  <c r="O353" i="14"/>
  <c r="N685" i="14"/>
  <c r="N330" i="14"/>
  <c r="P333" i="14"/>
  <c r="L547" i="14"/>
  <c r="O549" i="14"/>
  <c r="M549" i="14"/>
  <c r="P755" i="14"/>
  <c r="M754" i="14"/>
  <c r="P754" i="14" s="1"/>
  <c r="L632" i="14"/>
  <c r="O632" i="14" s="1"/>
  <c r="O634" i="14"/>
  <c r="P687" i="14"/>
  <c r="M685" i="14"/>
  <c r="P685" i="14" s="1"/>
  <c r="P353" i="14"/>
  <c r="L392" i="14"/>
  <c r="O392" i="14" s="1"/>
  <c r="O394" i="14"/>
  <c r="N404" i="14"/>
  <c r="N402" i="14" s="1"/>
  <c r="L422" i="14"/>
  <c r="O422" i="14" s="1"/>
  <c r="O424" i="14"/>
  <c r="M424" i="14"/>
  <c r="L429" i="14"/>
  <c r="O429" i="14" s="1"/>
  <c r="O431" i="14"/>
  <c r="L454" i="14"/>
  <c r="O454" i="14" s="1"/>
  <c r="O456" i="14"/>
  <c r="L446" i="14"/>
  <c r="O446" i="14" s="1"/>
  <c r="L546" i="14"/>
  <c r="N546" i="14"/>
  <c r="N544" i="14" s="1"/>
  <c r="N414" i="14" s="1"/>
  <c r="N547" i="14"/>
  <c r="I543" i="14"/>
  <c r="K543" i="14" s="1"/>
  <c r="K559" i="14"/>
  <c r="L405" i="14"/>
  <c r="O405" i="14" s="1"/>
  <c r="L408" i="14"/>
  <c r="O408" i="14" s="1"/>
  <c r="P468" i="14"/>
  <c r="L470" i="14"/>
  <c r="O470" i="14" s="1"/>
  <c r="P524" i="14"/>
  <c r="L555" i="14"/>
  <c r="O555" i="14" s="1"/>
  <c r="I654" i="14"/>
  <c r="K654" i="14" s="1"/>
  <c r="P656" i="14"/>
  <c r="I442" i="14"/>
  <c r="K442" i="14" s="1"/>
  <c r="M472" i="14"/>
  <c r="K593" i="14"/>
  <c r="M629" i="14"/>
  <c r="P629" i="14" s="1"/>
  <c r="K669" i="14"/>
  <c r="L687" i="14"/>
  <c r="O687" i="14" s="1"/>
  <c r="I433" i="12"/>
  <c r="I417" i="12" s="1"/>
  <c r="K435" i="12"/>
  <c r="N318" i="11"/>
  <c r="N317" i="11"/>
  <c r="N315" i="11" s="1"/>
  <c r="L209" i="13"/>
  <c r="O209" i="13" s="1"/>
  <c r="O301" i="13"/>
  <c r="I190" i="12"/>
  <c r="K190" i="12" s="1"/>
  <c r="K193" i="12"/>
  <c r="L56" i="13"/>
  <c r="L23" i="13"/>
  <c r="L21" i="13" s="1"/>
  <c r="L55" i="13"/>
  <c r="L53" i="13" s="1"/>
  <c r="M280" i="11"/>
  <c r="P280" i="11" s="1"/>
  <c r="P173" i="12"/>
  <c r="M171" i="12"/>
  <c r="P171" i="12" s="1"/>
  <c r="M187" i="12"/>
  <c r="P187" i="12" s="1"/>
  <c r="P189" i="12"/>
  <c r="O549" i="12"/>
  <c r="L547" i="12"/>
  <c r="O547" i="12" s="1"/>
  <c r="K193" i="13"/>
  <c r="I190" i="13"/>
  <c r="K190" i="13" s="1"/>
  <c r="O306" i="13"/>
  <c r="L304" i="13"/>
  <c r="O304" i="13" s="1"/>
  <c r="N121" i="9"/>
  <c r="N119" i="9" s="1"/>
  <c r="O397" i="13"/>
  <c r="L395" i="13"/>
  <c r="O395" i="13" s="1"/>
  <c r="O472" i="13"/>
  <c r="L469" i="13"/>
  <c r="I443" i="8"/>
  <c r="K443" i="8" s="1"/>
  <c r="O472" i="8"/>
  <c r="L470" i="12"/>
  <c r="O470" i="12" s="1"/>
  <c r="M472" i="12"/>
  <c r="M470" i="12" s="1"/>
  <c r="P470" i="12" s="1"/>
  <c r="N347" i="13"/>
  <c r="N345" i="13" s="1"/>
  <c r="K378" i="10"/>
  <c r="I297" i="12"/>
  <c r="K297" i="12" s="1"/>
  <c r="L47" i="13"/>
  <c r="O47" i="13" s="1"/>
  <c r="P93" i="13"/>
  <c r="L122" i="13"/>
  <c r="O122" i="13" s="1"/>
  <c r="O138" i="13"/>
  <c r="P157" i="13"/>
  <c r="L167" i="13"/>
  <c r="L165" i="13" s="1"/>
  <c r="L184" i="13"/>
  <c r="O184" i="13" s="1"/>
  <c r="L351" i="13"/>
  <c r="O351" i="13" s="1"/>
  <c r="L392" i="13"/>
  <c r="O392" i="13" s="1"/>
  <c r="N391" i="13"/>
  <c r="N389" i="13" s="1"/>
  <c r="K466" i="13"/>
  <c r="L526" i="13"/>
  <c r="O526" i="13" s="1"/>
  <c r="K594" i="13"/>
  <c r="K669" i="12"/>
  <c r="O58" i="13"/>
  <c r="L135" i="13"/>
  <c r="L168" i="13"/>
  <c r="O168" i="13" s="1"/>
  <c r="L187" i="13"/>
  <c r="O187" i="13" s="1"/>
  <c r="L283" i="13"/>
  <c r="O283" i="13" s="1"/>
  <c r="O528" i="13"/>
  <c r="K628" i="13"/>
  <c r="M135" i="12"/>
  <c r="P135" i="12" s="1"/>
  <c r="N56" i="13"/>
  <c r="P58" i="13"/>
  <c r="P127" i="13"/>
  <c r="L231" i="13"/>
  <c r="N330" i="13"/>
  <c r="N328" i="13" s="1"/>
  <c r="K340" i="13"/>
  <c r="K355" i="13"/>
  <c r="L422" i="13"/>
  <c r="O422" i="13" s="1"/>
  <c r="I442" i="13"/>
  <c r="K442" i="13" s="1"/>
  <c r="L72" i="13"/>
  <c r="O72" i="13" s="1"/>
  <c r="M171" i="13"/>
  <c r="P171" i="13" s="1"/>
  <c r="K216" i="13"/>
  <c r="P269" i="13"/>
  <c r="L300" i="13"/>
  <c r="L298" i="13" s="1"/>
  <c r="L347" i="13"/>
  <c r="L345" i="13" s="1"/>
  <c r="K647" i="13"/>
  <c r="O127" i="13"/>
  <c r="L125" i="13"/>
  <c r="O125" i="13" s="1"/>
  <c r="K146" i="13"/>
  <c r="I130" i="13"/>
  <c r="K130" i="13" s="1"/>
  <c r="I197" i="13"/>
  <c r="K197" i="13" s="1"/>
  <c r="K204" i="13"/>
  <c r="O431" i="13"/>
  <c r="L421" i="13"/>
  <c r="O421" i="13" s="1"/>
  <c r="M134" i="11"/>
  <c r="P134" i="11" s="1"/>
  <c r="L138" i="11"/>
  <c r="O138" i="11" s="1"/>
  <c r="L152" i="11"/>
  <c r="O152" i="11" s="1"/>
  <c r="L155" i="11"/>
  <c r="O155" i="11" s="1"/>
  <c r="M72" i="12"/>
  <c r="P72" i="12" s="1"/>
  <c r="I197" i="12"/>
  <c r="K197" i="12" s="1"/>
  <c r="L347" i="12"/>
  <c r="L345" i="12" s="1"/>
  <c r="O350" i="12"/>
  <c r="K649" i="12"/>
  <c r="L36" i="13"/>
  <c r="O36" i="13" s="1"/>
  <c r="O93" i="13"/>
  <c r="L90" i="13"/>
  <c r="L88" i="13" s="1"/>
  <c r="I148" i="13"/>
  <c r="K148" i="13" s="1"/>
  <c r="M168" i="13"/>
  <c r="P168" i="13" s="1"/>
  <c r="P186" i="13"/>
  <c r="M184" i="13"/>
  <c r="P184" i="13" s="1"/>
  <c r="M183" i="13"/>
  <c r="M181" i="13" s="1"/>
  <c r="K673" i="13"/>
  <c r="K674" i="13"/>
  <c r="K672" i="13"/>
  <c r="I654" i="13"/>
  <c r="K654" i="13" s="1"/>
  <c r="K675" i="13"/>
  <c r="M334" i="10"/>
  <c r="P334" i="10" s="1"/>
  <c r="K362" i="10"/>
  <c r="L26" i="12"/>
  <c r="M122" i="12"/>
  <c r="P122" i="12" s="1"/>
  <c r="L135" i="12"/>
  <c r="O135" i="12" s="1"/>
  <c r="L334" i="12"/>
  <c r="O334" i="12" s="1"/>
  <c r="I654" i="12"/>
  <c r="K654" i="12" s="1"/>
  <c r="L121" i="13"/>
  <c r="O121" i="13" s="1"/>
  <c r="P124" i="13"/>
  <c r="L228" i="13"/>
  <c r="K287" i="13"/>
  <c r="L301" i="10"/>
  <c r="O301" i="10" s="1"/>
  <c r="I76" i="12"/>
  <c r="I64" i="12" s="1"/>
  <c r="K64" i="12" s="1"/>
  <c r="L43" i="13"/>
  <c r="L41" i="13" s="1"/>
  <c r="O46" i="13"/>
  <c r="M56" i="13"/>
  <c r="M55" i="13"/>
  <c r="M53" i="13" s="1"/>
  <c r="M121" i="13"/>
  <c r="P121" i="13" s="1"/>
  <c r="M152" i="13"/>
  <c r="P152" i="13" s="1"/>
  <c r="P154" i="13"/>
  <c r="M151" i="13"/>
  <c r="P151" i="13" s="1"/>
  <c r="L267" i="13"/>
  <c r="O267" i="13" s="1"/>
  <c r="L263" i="13"/>
  <c r="L261" i="13" s="1"/>
  <c r="L657" i="13"/>
  <c r="O657" i="13" s="1"/>
  <c r="O660" i="13"/>
  <c r="L658" i="13"/>
  <c r="O658" i="13" s="1"/>
  <c r="M660" i="13"/>
  <c r="M658" i="13" s="1"/>
  <c r="P658" i="13" s="1"/>
  <c r="N263" i="11"/>
  <c r="N261" i="11" s="1"/>
  <c r="K159" i="12"/>
  <c r="L171" i="12"/>
  <c r="O171" i="12" s="1"/>
  <c r="P306" i="12"/>
  <c r="L44" i="13"/>
  <c r="O44" i="13" s="1"/>
  <c r="M59" i="13"/>
  <c r="P61" i="13"/>
  <c r="M91" i="13"/>
  <c r="P91" i="13" s="1"/>
  <c r="N135" i="13"/>
  <c r="M187" i="13"/>
  <c r="P187" i="13" s="1"/>
  <c r="M264" i="13"/>
  <c r="P264" i="13" s="1"/>
  <c r="P266" i="13"/>
  <c r="O282" i="13"/>
  <c r="L280" i="13"/>
  <c r="O280" i="13" s="1"/>
  <c r="K309" i="13"/>
  <c r="I297" i="13"/>
  <c r="K297" i="13" s="1"/>
  <c r="I364" i="13"/>
  <c r="J537" i="13"/>
  <c r="K539" i="13"/>
  <c r="L26" i="13"/>
  <c r="O61" i="13"/>
  <c r="N55" i="13"/>
  <c r="N59" i="13"/>
  <c r="O59" i="13" s="1"/>
  <c r="M68" i="13"/>
  <c r="P68" i="13" s="1"/>
  <c r="O266" i="13"/>
  <c r="N263" i="13"/>
  <c r="N264" i="13"/>
  <c r="O264" i="13" s="1"/>
  <c r="M279" i="13"/>
  <c r="P279" i="13" s="1"/>
  <c r="P282" i="13"/>
  <c r="M280" i="13"/>
  <c r="P280" i="13" s="1"/>
  <c r="L238" i="13"/>
  <c r="O238" i="13" s="1"/>
  <c r="M330" i="13"/>
  <c r="L348" i="13"/>
  <c r="O348" i="13" s="1"/>
  <c r="N404" i="13"/>
  <c r="N402" i="13" s="1"/>
  <c r="K651" i="13"/>
  <c r="I76" i="13"/>
  <c r="L198" i="13"/>
  <c r="O198" i="13" s="1"/>
  <c r="O333" i="13"/>
  <c r="O350" i="13"/>
  <c r="L631" i="13"/>
  <c r="L629" i="13" s="1"/>
  <c r="O629" i="13" s="1"/>
  <c r="L788" i="13"/>
  <c r="O788" i="13" s="1"/>
  <c r="K823" i="13"/>
  <c r="N68" i="13"/>
  <c r="N66" i="13" s="1"/>
  <c r="I77" i="13"/>
  <c r="I65" i="13" s="1"/>
  <c r="K65" i="13" s="1"/>
  <c r="N90" i="13"/>
  <c r="O140" i="13"/>
  <c r="I233" i="13"/>
  <c r="K233" i="13" s="1"/>
  <c r="M283" i="13"/>
  <c r="P283" i="13" s="1"/>
  <c r="I314" i="13"/>
  <c r="K314" i="13" s="1"/>
  <c r="M331" i="13"/>
  <c r="P331" i="13" s="1"/>
  <c r="J364" i="13"/>
  <c r="K378" i="13"/>
  <c r="K385" i="13"/>
  <c r="K821" i="13"/>
  <c r="K824" i="13"/>
  <c r="K827" i="13"/>
  <c r="K360" i="13"/>
  <c r="L404" i="13"/>
  <c r="O404" i="13" s="1"/>
  <c r="O12" i="13"/>
  <c r="O19" i="13"/>
  <c r="K174" i="13"/>
  <c r="I164" i="13"/>
  <c r="K164" i="13" s="1"/>
  <c r="L657" i="9"/>
  <c r="L655" i="9" s="1"/>
  <c r="L167" i="11"/>
  <c r="L391" i="11"/>
  <c r="L389" i="11" s="1"/>
  <c r="O389" i="11" s="1"/>
  <c r="L47" i="12"/>
  <c r="O47" i="12" s="1"/>
  <c r="L238" i="12"/>
  <c r="O238" i="12" s="1"/>
  <c r="L318" i="12"/>
  <c r="O318" i="12" s="1"/>
  <c r="N317" i="12"/>
  <c r="N315" i="12" s="1"/>
  <c r="P333" i="12"/>
  <c r="M392" i="12"/>
  <c r="P392" i="12" s="1"/>
  <c r="I443" i="12"/>
  <c r="K443" i="12" s="1"/>
  <c r="M449" i="12"/>
  <c r="P449" i="12" s="1"/>
  <c r="K822" i="12"/>
  <c r="K828" i="12"/>
  <c r="P42" i="13"/>
  <c r="N23" i="13"/>
  <c r="M72" i="13"/>
  <c r="P72" i="13" s="1"/>
  <c r="P74" i="13"/>
  <c r="M138" i="13"/>
  <c r="P138" i="13" s="1"/>
  <c r="P140" i="13"/>
  <c r="N167" i="13"/>
  <c r="N165" i="13" s="1"/>
  <c r="K176" i="13"/>
  <c r="L217" i="13"/>
  <c r="O217" i="13" s="1"/>
  <c r="K225" i="13"/>
  <c r="O320" i="13"/>
  <c r="L317" i="13"/>
  <c r="O446" i="13"/>
  <c r="L444" i="13"/>
  <c r="O444" i="13" s="1"/>
  <c r="O686" i="13"/>
  <c r="P738" i="13"/>
  <c r="M737" i="13"/>
  <c r="P737" i="13" s="1"/>
  <c r="P771" i="13"/>
  <c r="M770" i="13"/>
  <c r="P770" i="13" s="1"/>
  <c r="P788" i="13"/>
  <c r="M786" i="13"/>
  <c r="P786" i="13" s="1"/>
  <c r="M44" i="13"/>
  <c r="P44" i="13" s="1"/>
  <c r="M23" i="13"/>
  <c r="P46" i="13"/>
  <c r="L228" i="11"/>
  <c r="L229" i="12"/>
  <c r="M318" i="12"/>
  <c r="P318" i="12" s="1"/>
  <c r="M395" i="12"/>
  <c r="P395" i="12" s="1"/>
  <c r="L421" i="12"/>
  <c r="L419" i="12" s="1"/>
  <c r="O419" i="12" s="1"/>
  <c r="L36" i="12"/>
  <c r="O36" i="12" s="1"/>
  <c r="N12" i="13"/>
  <c r="M47" i="13"/>
  <c r="P47" i="13" s="1"/>
  <c r="P49" i="13"/>
  <c r="L321" i="13"/>
  <c r="O321" i="13" s="1"/>
  <c r="O323" i="13"/>
  <c r="M631" i="13"/>
  <c r="P631" i="13" s="1"/>
  <c r="M632" i="13"/>
  <c r="P632" i="13" s="1"/>
  <c r="P634" i="13"/>
  <c r="P67" i="13"/>
  <c r="P133" i="13"/>
  <c r="P807" i="13"/>
  <c r="M805" i="13"/>
  <c r="P805" i="13" s="1"/>
  <c r="O168" i="12"/>
  <c r="L447" i="12"/>
  <c r="O447" i="12" s="1"/>
  <c r="L555" i="12"/>
  <c r="O555" i="12" s="1"/>
  <c r="N29" i="13"/>
  <c r="N26" i="13"/>
  <c r="N16" i="13" s="1"/>
  <c r="N14" i="13" s="1"/>
  <c r="K79" i="13"/>
  <c r="I87" i="13"/>
  <c r="K87" i="13" s="1"/>
  <c r="K99" i="13"/>
  <c r="O299" i="13"/>
  <c r="M301" i="13"/>
  <c r="P301" i="13" s="1"/>
  <c r="P303" i="13"/>
  <c r="P323" i="13"/>
  <c r="M317" i="13"/>
  <c r="O329" i="13"/>
  <c r="M348" i="13"/>
  <c r="P348" i="13" s="1"/>
  <c r="P350" i="13"/>
  <c r="M347" i="13"/>
  <c r="N632" i="13"/>
  <c r="N631" i="13"/>
  <c r="N629" i="13" s="1"/>
  <c r="N414" i="13" s="1"/>
  <c r="N33" i="13"/>
  <c r="N30" i="13" s="1"/>
  <c r="L90" i="12"/>
  <c r="L88" i="12" s="1"/>
  <c r="M138" i="12"/>
  <c r="P138" i="12" s="1"/>
  <c r="P168" i="12"/>
  <c r="L217" i="12"/>
  <c r="O217" i="12" s="1"/>
  <c r="M334" i="12"/>
  <c r="P334" i="12" s="1"/>
  <c r="L446" i="12"/>
  <c r="L444" i="12" s="1"/>
  <c r="O444" i="12" s="1"/>
  <c r="I559" i="12"/>
  <c r="K647" i="12"/>
  <c r="O32" i="13"/>
  <c r="L29" i="13"/>
  <c r="M43" i="13"/>
  <c r="M41" i="13" s="1"/>
  <c r="K115" i="13"/>
  <c r="O137" i="13"/>
  <c r="J143" i="13"/>
  <c r="J131" i="13" s="1"/>
  <c r="K144" i="13"/>
  <c r="P170" i="13"/>
  <c r="O186" i="13"/>
  <c r="O303" i="13"/>
  <c r="N300" i="13"/>
  <c r="M321" i="13"/>
  <c r="P321" i="13" s="1"/>
  <c r="K176" i="11"/>
  <c r="K378" i="11"/>
  <c r="P46" i="12"/>
  <c r="L69" i="12"/>
  <c r="O69" i="12" s="1"/>
  <c r="L279" i="12"/>
  <c r="L277" i="12" s="1"/>
  <c r="O277" i="12" s="1"/>
  <c r="K360" i="12"/>
  <c r="K372" i="12"/>
  <c r="M404" i="12"/>
  <c r="P404" i="12" s="1"/>
  <c r="O25" i="13"/>
  <c r="L15" i="13"/>
  <c r="N43" i="13"/>
  <c r="N41" i="13" s="1"/>
  <c r="M69" i="13"/>
  <c r="P69" i="13" s="1"/>
  <c r="P71" i="13"/>
  <c r="M135" i="13"/>
  <c r="P137" i="13"/>
  <c r="N183" i="13"/>
  <c r="I237" i="13"/>
  <c r="O390" i="13"/>
  <c r="I559" i="13"/>
  <c r="K576" i="13"/>
  <c r="M19" i="13"/>
  <c r="P306" i="13"/>
  <c r="N318" i="13"/>
  <c r="P318" i="13" s="1"/>
  <c r="P320" i="13"/>
  <c r="P353" i="13"/>
  <c r="K362" i="13"/>
  <c r="K370" i="13"/>
  <c r="M392" i="13"/>
  <c r="P392" i="13" s="1"/>
  <c r="P394" i="13"/>
  <c r="O787" i="13"/>
  <c r="I785" i="13"/>
  <c r="K785" i="13" s="1"/>
  <c r="K800" i="13"/>
  <c r="O806" i="13"/>
  <c r="L805" i="13"/>
  <c r="O805" i="13" s="1"/>
  <c r="I443" i="13"/>
  <c r="K443" i="13" s="1"/>
  <c r="K462" i="13"/>
  <c r="L547" i="13"/>
  <c r="O547" i="13" s="1"/>
  <c r="O549" i="13"/>
  <c r="M549" i="13"/>
  <c r="L555" i="13"/>
  <c r="O555" i="13" s="1"/>
  <c r="O557" i="13"/>
  <c r="I143" i="13"/>
  <c r="L229" i="13"/>
  <c r="I248" i="13"/>
  <c r="K248" i="13" s="1"/>
  <c r="M395" i="13"/>
  <c r="P395" i="13" s="1"/>
  <c r="P397" i="13"/>
  <c r="I434" i="13"/>
  <c r="K438" i="13"/>
  <c r="L546" i="13"/>
  <c r="P630" i="13"/>
  <c r="P755" i="13"/>
  <c r="M754" i="13"/>
  <c r="P754" i="13" s="1"/>
  <c r="N805" i="13"/>
  <c r="O331" i="13"/>
  <c r="O420" i="13"/>
  <c r="L447" i="13"/>
  <c r="O447" i="13" s="1"/>
  <c r="O449" i="13"/>
  <c r="M449" i="13"/>
  <c r="L454" i="13"/>
  <c r="O454" i="13" s="1"/>
  <c r="O456" i="13"/>
  <c r="P555" i="13"/>
  <c r="M545" i="13"/>
  <c r="P687" i="13"/>
  <c r="M685" i="13"/>
  <c r="P685" i="13" s="1"/>
  <c r="N789" i="13"/>
  <c r="M405" i="13"/>
  <c r="P405" i="13" s="1"/>
  <c r="M408" i="13"/>
  <c r="P408" i="13" s="1"/>
  <c r="P468" i="13"/>
  <c r="L470" i="13"/>
  <c r="O470" i="13" s="1"/>
  <c r="L477" i="13"/>
  <c r="O477" i="13" s="1"/>
  <c r="O503" i="13"/>
  <c r="O634" i="13"/>
  <c r="K365" i="13"/>
  <c r="J433" i="13"/>
  <c r="M472" i="13"/>
  <c r="L632" i="13"/>
  <c r="O632" i="13" s="1"/>
  <c r="L639" i="13"/>
  <c r="O639" i="13" s="1"/>
  <c r="K669" i="13"/>
  <c r="L687" i="13"/>
  <c r="O687" i="13" s="1"/>
  <c r="L279" i="8"/>
  <c r="O279" i="8" s="1"/>
  <c r="J721" i="8"/>
  <c r="I148" i="9"/>
  <c r="K148" i="9" s="1"/>
  <c r="M43" i="10"/>
  <c r="M41" i="10" s="1"/>
  <c r="M301" i="10"/>
  <c r="P301" i="10" s="1"/>
  <c r="K822" i="10"/>
  <c r="K828" i="10"/>
  <c r="L68" i="11"/>
  <c r="O68" i="11" s="1"/>
  <c r="L330" i="11"/>
  <c r="L328" i="11" s="1"/>
  <c r="K825" i="11"/>
  <c r="K828" i="11"/>
  <c r="N43" i="12"/>
  <c r="N41" i="12" s="1"/>
  <c r="M55" i="12"/>
  <c r="M53" i="12" s="1"/>
  <c r="M69" i="12"/>
  <c r="P69" i="12" s="1"/>
  <c r="N121" i="12"/>
  <c r="N119" i="12" s="1"/>
  <c r="K378" i="12"/>
  <c r="L658" i="9"/>
  <c r="O658" i="9" s="1"/>
  <c r="N300" i="11"/>
  <c r="N298" i="11" s="1"/>
  <c r="M44" i="12"/>
  <c r="P61" i="12"/>
  <c r="K628" i="12"/>
  <c r="K651" i="12"/>
  <c r="M121" i="11"/>
  <c r="P121" i="11" s="1"/>
  <c r="M183" i="11"/>
  <c r="M181" i="11" s="1"/>
  <c r="N279" i="11"/>
  <c r="N277" i="11" s="1"/>
  <c r="M43" i="12"/>
  <c r="M41" i="12" s="1"/>
  <c r="N55" i="12"/>
  <c r="N53" i="12" s="1"/>
  <c r="I87" i="12"/>
  <c r="K87" i="12" s="1"/>
  <c r="L94" i="12"/>
  <c r="O94" i="12" s="1"/>
  <c r="M26" i="12"/>
  <c r="M24" i="12" s="1"/>
  <c r="L639" i="12"/>
  <c r="O639" i="12" s="1"/>
  <c r="O641" i="12"/>
  <c r="L135" i="11"/>
  <c r="O135" i="11" s="1"/>
  <c r="K340" i="11"/>
  <c r="K821" i="11"/>
  <c r="K824" i="11"/>
  <c r="K827" i="11"/>
  <c r="L43" i="12"/>
  <c r="O49" i="12"/>
  <c r="M68" i="12"/>
  <c r="M94" i="12"/>
  <c r="P94" i="12" s="1"/>
  <c r="O127" i="12"/>
  <c r="N167" i="12"/>
  <c r="N165" i="12" s="1"/>
  <c r="I208" i="12"/>
  <c r="K208" i="12" s="1"/>
  <c r="L231" i="12"/>
  <c r="O303" i="12"/>
  <c r="I314" i="12"/>
  <c r="K314" i="12" s="1"/>
  <c r="K338" i="12"/>
  <c r="O353" i="12"/>
  <c r="K374" i="12"/>
  <c r="K674" i="12"/>
  <c r="J143" i="12"/>
  <c r="J131" i="12" s="1"/>
  <c r="L230" i="12"/>
  <c r="M347" i="12"/>
  <c r="M345" i="12" s="1"/>
  <c r="K362" i="12"/>
  <c r="M391" i="12"/>
  <c r="L469" i="12"/>
  <c r="L467" i="12" s="1"/>
  <c r="O467" i="12" s="1"/>
  <c r="K146" i="12"/>
  <c r="P154" i="12"/>
  <c r="N184" i="12"/>
  <c r="O184" i="12" s="1"/>
  <c r="L187" i="12"/>
  <c r="O187" i="12" s="1"/>
  <c r="L228" i="12"/>
  <c r="K288" i="12"/>
  <c r="L300" i="12"/>
  <c r="O300" i="12" s="1"/>
  <c r="N318" i="12"/>
  <c r="P353" i="12"/>
  <c r="O456" i="12"/>
  <c r="O479" i="12"/>
  <c r="N134" i="12"/>
  <c r="N132" i="12" s="1"/>
  <c r="L209" i="12"/>
  <c r="O209" i="12" s="1"/>
  <c r="J327" i="12"/>
  <c r="K327" i="12" s="1"/>
  <c r="K369" i="12"/>
  <c r="K385" i="12"/>
  <c r="L404" i="12"/>
  <c r="O410" i="12"/>
  <c r="O660" i="12"/>
  <c r="L632" i="12"/>
  <c r="O632" i="12" s="1"/>
  <c r="M634" i="12"/>
  <c r="M631" i="12" s="1"/>
  <c r="P631" i="12" s="1"/>
  <c r="L121" i="9"/>
  <c r="O121" i="9" s="1"/>
  <c r="N151" i="9"/>
  <c r="N149" i="9" s="1"/>
  <c r="N121" i="10"/>
  <c r="N119" i="10" s="1"/>
  <c r="M134" i="10"/>
  <c r="M132" i="10" s="1"/>
  <c r="P132" i="10" s="1"/>
  <c r="O184" i="10"/>
  <c r="L43" i="11"/>
  <c r="L41" i="11" s="1"/>
  <c r="M167" i="11"/>
  <c r="M165" i="11" s="1"/>
  <c r="N183" i="11"/>
  <c r="L230" i="11"/>
  <c r="M300" i="11"/>
  <c r="P300" i="11" s="1"/>
  <c r="K365" i="11"/>
  <c r="M391" i="11"/>
  <c r="P391" i="11" s="1"/>
  <c r="M424" i="11"/>
  <c r="M422" i="11" s="1"/>
  <c r="P422" i="11" s="1"/>
  <c r="K435" i="11"/>
  <c r="O449" i="11"/>
  <c r="N44" i="12"/>
  <c r="O46" i="12"/>
  <c r="P49" i="12"/>
  <c r="O58" i="12"/>
  <c r="N68" i="12"/>
  <c r="N66" i="12" s="1"/>
  <c r="K78" i="12"/>
  <c r="P127" i="12"/>
  <c r="M134" i="12"/>
  <c r="P134" i="12" s="1"/>
  <c r="N138" i="12"/>
  <c r="I174" i="12"/>
  <c r="K271" i="12"/>
  <c r="O285" i="12"/>
  <c r="M321" i="12"/>
  <c r="P321" i="12" s="1"/>
  <c r="K355" i="12"/>
  <c r="L391" i="12"/>
  <c r="L392" i="12"/>
  <c r="O392" i="12" s="1"/>
  <c r="N404" i="12"/>
  <c r="N402" i="12" s="1"/>
  <c r="O424" i="12"/>
  <c r="J537" i="12"/>
  <c r="J522" i="12" s="1"/>
  <c r="L631" i="12"/>
  <c r="O631" i="12" s="1"/>
  <c r="N134" i="10"/>
  <c r="N132" i="10" s="1"/>
  <c r="M138" i="10"/>
  <c r="P138" i="10" s="1"/>
  <c r="L47" i="11"/>
  <c r="O47" i="11" s="1"/>
  <c r="L231" i="11"/>
  <c r="N391" i="11"/>
  <c r="N389" i="11" s="1"/>
  <c r="P58" i="12"/>
  <c r="P96" i="12"/>
  <c r="M151" i="12"/>
  <c r="P151" i="12" s="1"/>
  <c r="M300" i="12"/>
  <c r="P300" i="12" s="1"/>
  <c r="M331" i="12"/>
  <c r="K340" i="12"/>
  <c r="I364" i="12"/>
  <c r="K365" i="12"/>
  <c r="L422" i="12"/>
  <c r="O422" i="12" s="1"/>
  <c r="O528" i="12"/>
  <c r="L687" i="12"/>
  <c r="O687" i="12" s="1"/>
  <c r="O690" i="12"/>
  <c r="L688" i="12"/>
  <c r="O688" i="12" s="1"/>
  <c r="L249" i="11"/>
  <c r="O249" i="11" s="1"/>
  <c r="M263" i="11"/>
  <c r="M261" i="11" s="1"/>
  <c r="O124" i="12"/>
  <c r="L134" i="12"/>
  <c r="O134" i="12" s="1"/>
  <c r="N279" i="12"/>
  <c r="N277" i="12" s="1"/>
  <c r="N348" i="12"/>
  <c r="O348" i="12" s="1"/>
  <c r="N347" i="12"/>
  <c r="P350" i="12"/>
  <c r="L525" i="12"/>
  <c r="L26" i="11"/>
  <c r="L24" i="11" s="1"/>
  <c r="K372" i="11"/>
  <c r="O56" i="12"/>
  <c r="L183" i="12"/>
  <c r="N264" i="12"/>
  <c r="M267" i="12"/>
  <c r="P267" i="12" s="1"/>
  <c r="O657" i="12"/>
  <c r="L655" i="12"/>
  <c r="O655" i="12" s="1"/>
  <c r="L789" i="12"/>
  <c r="O789" i="12" s="1"/>
  <c r="O791" i="12"/>
  <c r="L33" i="12"/>
  <c r="L44" i="12"/>
  <c r="L55" i="12"/>
  <c r="L53" i="12" s="1"/>
  <c r="M121" i="12"/>
  <c r="P121" i="12" s="1"/>
  <c r="L138" i="12"/>
  <c r="O138" i="12" s="1"/>
  <c r="M155" i="12"/>
  <c r="P155" i="12" s="1"/>
  <c r="L198" i="12"/>
  <c r="O198" i="12" s="1"/>
  <c r="K260" i="12"/>
  <c r="P351" i="12"/>
  <c r="K370" i="12"/>
  <c r="K594" i="12"/>
  <c r="K672" i="12"/>
  <c r="L546" i="12"/>
  <c r="O546" i="12" s="1"/>
  <c r="K673" i="12"/>
  <c r="K379" i="12"/>
  <c r="N391" i="12"/>
  <c r="N389" i="12" s="1"/>
  <c r="O407" i="12"/>
  <c r="K821" i="12"/>
  <c r="K824" i="12"/>
  <c r="K827" i="12"/>
  <c r="L263" i="11"/>
  <c r="L261" i="11" s="1"/>
  <c r="I112" i="12"/>
  <c r="K112" i="12" s="1"/>
  <c r="P93" i="11"/>
  <c r="L300" i="11"/>
  <c r="O300" i="11" s="1"/>
  <c r="K647" i="11"/>
  <c r="K822" i="11"/>
  <c r="O19" i="12"/>
  <c r="N23" i="12"/>
  <c r="N90" i="12"/>
  <c r="N88" i="12" s="1"/>
  <c r="K244" i="12"/>
  <c r="I237" i="12"/>
  <c r="I233" i="12"/>
  <c r="K233" i="12" s="1"/>
  <c r="P262" i="12"/>
  <c r="L36" i="11"/>
  <c r="O36" i="11" s="1"/>
  <c r="L69" i="11"/>
  <c r="O69" i="11" s="1"/>
  <c r="L134" i="11"/>
  <c r="L132" i="11" s="1"/>
  <c r="O132" i="11" s="1"/>
  <c r="L229" i="11"/>
  <c r="K288" i="11"/>
  <c r="K826" i="11"/>
  <c r="N30" i="12"/>
  <c r="N31" i="12"/>
  <c r="O54" i="12"/>
  <c r="N91" i="12"/>
  <c r="O91" i="12" s="1"/>
  <c r="O120" i="12"/>
  <c r="K145" i="12"/>
  <c r="L155" i="12"/>
  <c r="O155" i="12" s="1"/>
  <c r="O157" i="12"/>
  <c r="L151" i="12"/>
  <c r="O170" i="12"/>
  <c r="L23" i="12"/>
  <c r="L167" i="12"/>
  <c r="O316" i="12"/>
  <c r="K79" i="12"/>
  <c r="I77" i="12"/>
  <c r="M280" i="10"/>
  <c r="P280" i="10" s="1"/>
  <c r="L631" i="10"/>
  <c r="L629" i="10" s="1"/>
  <c r="O629" i="10" s="1"/>
  <c r="M171" i="11"/>
  <c r="P171" i="11" s="1"/>
  <c r="M267" i="11"/>
  <c r="P267" i="11" s="1"/>
  <c r="L301" i="11"/>
  <c r="O301" i="11" s="1"/>
  <c r="M304" i="11"/>
  <c r="P304" i="11" s="1"/>
  <c r="N330" i="11"/>
  <c r="N328" i="11" s="1"/>
  <c r="P331" i="11"/>
  <c r="L347" i="11"/>
  <c r="L345" i="11" s="1"/>
  <c r="K362" i="11"/>
  <c r="K385" i="11"/>
  <c r="L392" i="11"/>
  <c r="O392" i="11" s="1"/>
  <c r="L395" i="11"/>
  <c r="O395" i="11" s="1"/>
  <c r="K669" i="11"/>
  <c r="O12" i="12"/>
  <c r="N19" i="12"/>
  <c r="N12" i="12"/>
  <c r="O25" i="12"/>
  <c r="L15" i="12"/>
  <c r="L9" i="12" s="1"/>
  <c r="P54" i="12"/>
  <c r="P170" i="12"/>
  <c r="M167" i="12"/>
  <c r="K224" i="12"/>
  <c r="I216" i="12"/>
  <c r="K216" i="12" s="1"/>
  <c r="O266" i="12"/>
  <c r="L264" i="12"/>
  <c r="L263" i="12"/>
  <c r="P285" i="12"/>
  <c r="M283" i="12"/>
  <c r="P283" i="12" s="1"/>
  <c r="M279" i="12"/>
  <c r="P279" i="12" s="1"/>
  <c r="L454" i="3"/>
  <c r="O454" i="3" s="1"/>
  <c r="M23" i="12"/>
  <c r="P93" i="12"/>
  <c r="M90" i="12"/>
  <c r="N151" i="8"/>
  <c r="N149" i="8" s="1"/>
  <c r="I77" i="11"/>
  <c r="K77" i="11" s="1"/>
  <c r="L121" i="11"/>
  <c r="I208" i="11"/>
  <c r="K208" i="11" s="1"/>
  <c r="I276" i="11"/>
  <c r="K276" i="11" s="1"/>
  <c r="O331" i="11"/>
  <c r="M29" i="12"/>
  <c r="P32" i="12"/>
  <c r="M12" i="12"/>
  <c r="P36" i="12"/>
  <c r="M34" i="12"/>
  <c r="P34" i="12" s="1"/>
  <c r="O42" i="12"/>
  <c r="O74" i="12"/>
  <c r="L68" i="12"/>
  <c r="O68" i="12" s="1"/>
  <c r="I143" i="12"/>
  <c r="P150" i="12"/>
  <c r="P186" i="12"/>
  <c r="M183" i="12"/>
  <c r="M263" i="12"/>
  <c r="P263" i="12" s="1"/>
  <c r="P266" i="12"/>
  <c r="P278" i="12"/>
  <c r="I86" i="12"/>
  <c r="K86" i="12" s="1"/>
  <c r="K98" i="12"/>
  <c r="I248" i="12"/>
  <c r="K248" i="12" s="1"/>
  <c r="K255" i="12"/>
  <c r="K309" i="10"/>
  <c r="L56" i="11"/>
  <c r="N121" i="11"/>
  <c r="N119" i="11" s="1"/>
  <c r="M187" i="11"/>
  <c r="P187" i="11" s="1"/>
  <c r="I197" i="11"/>
  <c r="K197" i="11" s="1"/>
  <c r="O350" i="11"/>
  <c r="K360" i="11"/>
  <c r="K369" i="11"/>
  <c r="M404" i="11"/>
  <c r="P404" i="11" s="1"/>
  <c r="O35" i="12"/>
  <c r="L29" i="12"/>
  <c r="M184" i="12"/>
  <c r="M264" i="12"/>
  <c r="P264" i="12" s="1"/>
  <c r="N301" i="12"/>
  <c r="N300" i="12"/>
  <c r="N298" i="12" s="1"/>
  <c r="L304" i="12"/>
  <c r="O304" i="12" s="1"/>
  <c r="O306" i="12"/>
  <c r="L321" i="12"/>
  <c r="O321" i="12" s="1"/>
  <c r="O333" i="12"/>
  <c r="L330" i="12"/>
  <c r="P424" i="12"/>
  <c r="M421" i="12"/>
  <c r="M422" i="12"/>
  <c r="P422" i="12" s="1"/>
  <c r="N26" i="12"/>
  <c r="N280" i="12"/>
  <c r="P282" i="12"/>
  <c r="M280" i="12"/>
  <c r="P280" i="12" s="1"/>
  <c r="N331" i="12"/>
  <c r="O331" i="12" s="1"/>
  <c r="N330" i="12"/>
  <c r="J364" i="12"/>
  <c r="N34" i="12"/>
  <c r="M56" i="12"/>
  <c r="P56" i="12" s="1"/>
  <c r="N152" i="12"/>
  <c r="L249" i="12"/>
  <c r="O249" i="12" s="1"/>
  <c r="O269" i="12"/>
  <c r="L267" i="12"/>
  <c r="O267" i="12" s="1"/>
  <c r="I275" i="12"/>
  <c r="K275" i="12" s="1"/>
  <c r="P299" i="12"/>
  <c r="M15" i="12"/>
  <c r="O61" i="12"/>
  <c r="O93" i="12"/>
  <c r="L121" i="12"/>
  <c r="O121" i="12" s="1"/>
  <c r="O154" i="12"/>
  <c r="O186" i="12"/>
  <c r="N227" i="12"/>
  <c r="I276" i="12"/>
  <c r="K276" i="12" s="1"/>
  <c r="P303" i="12"/>
  <c r="M301" i="12"/>
  <c r="P301" i="12" s="1"/>
  <c r="M317" i="12"/>
  <c r="P317" i="12" s="1"/>
  <c r="L317" i="12"/>
  <c r="O317" i="12" s="1"/>
  <c r="K359" i="12"/>
  <c r="O630" i="12"/>
  <c r="P771" i="12"/>
  <c r="M770" i="12"/>
  <c r="P770" i="12" s="1"/>
  <c r="I785" i="12"/>
  <c r="K785" i="12" s="1"/>
  <c r="K800" i="12"/>
  <c r="O806" i="12"/>
  <c r="L805" i="12"/>
  <c r="O805" i="12" s="1"/>
  <c r="O503" i="12"/>
  <c r="L502" i="12"/>
  <c r="O502" i="12" s="1"/>
  <c r="K440" i="12"/>
  <c r="I434" i="12"/>
  <c r="O686" i="12"/>
  <c r="P755" i="12"/>
  <c r="M754" i="12"/>
  <c r="P754" i="12" s="1"/>
  <c r="O787" i="12"/>
  <c r="L786" i="12"/>
  <c r="O786" i="12" s="1"/>
  <c r="J433" i="12"/>
  <c r="K437" i="12"/>
  <c r="I442" i="12"/>
  <c r="K442" i="12" s="1"/>
  <c r="K460" i="12"/>
  <c r="P468" i="12"/>
  <c r="I592" i="12"/>
  <c r="K592" i="12" s="1"/>
  <c r="K593" i="12"/>
  <c r="P738" i="12"/>
  <c r="M737" i="12"/>
  <c r="P737" i="12" s="1"/>
  <c r="P407" i="12"/>
  <c r="P410" i="12"/>
  <c r="O472" i="12"/>
  <c r="K537" i="12"/>
  <c r="M502" i="12"/>
  <c r="P502" i="12" s="1"/>
  <c r="M549" i="12"/>
  <c r="O634" i="12"/>
  <c r="M685" i="12"/>
  <c r="P685" i="12" s="1"/>
  <c r="M786" i="12"/>
  <c r="P786" i="12" s="1"/>
  <c r="M805" i="12"/>
  <c r="P805" i="12" s="1"/>
  <c r="M545" i="12"/>
  <c r="I297" i="9"/>
  <c r="K297" i="9" s="1"/>
  <c r="M317" i="9"/>
  <c r="P317" i="9" s="1"/>
  <c r="N43" i="10"/>
  <c r="N41" i="10" s="1"/>
  <c r="O74" i="11"/>
  <c r="K79" i="11"/>
  <c r="L90" i="11"/>
  <c r="L88" i="11" s="1"/>
  <c r="L122" i="11"/>
  <c r="O122" i="11" s="1"/>
  <c r="K224" i="11"/>
  <c r="K244" i="11"/>
  <c r="O282" i="11"/>
  <c r="M405" i="11"/>
  <c r="P405" i="11" s="1"/>
  <c r="M634" i="11"/>
  <c r="M631" i="11" s="1"/>
  <c r="P631" i="11" s="1"/>
  <c r="K651" i="11"/>
  <c r="L657" i="11"/>
  <c r="L655" i="11" s="1"/>
  <c r="O655" i="11" s="1"/>
  <c r="O660" i="11"/>
  <c r="K823" i="11"/>
  <c r="I314" i="10"/>
  <c r="K314" i="10" s="1"/>
  <c r="L23" i="11"/>
  <c r="L21" i="11" s="1"/>
  <c r="M55" i="11"/>
  <c r="M90" i="11"/>
  <c r="M88" i="11" s="1"/>
  <c r="M122" i="11"/>
  <c r="P122" i="11" s="1"/>
  <c r="M125" i="11"/>
  <c r="P125" i="11" s="1"/>
  <c r="L217" i="11"/>
  <c r="O217" i="11" s="1"/>
  <c r="L238" i="11"/>
  <c r="L279" i="11"/>
  <c r="O279" i="11" s="1"/>
  <c r="M283" i="11"/>
  <c r="P283" i="11" s="1"/>
  <c r="O320" i="11"/>
  <c r="O333" i="11"/>
  <c r="L351" i="11"/>
  <c r="O351" i="11" s="1"/>
  <c r="L631" i="11"/>
  <c r="L629" i="11" s="1"/>
  <c r="O629" i="11" s="1"/>
  <c r="M264" i="10"/>
  <c r="P264" i="10" s="1"/>
  <c r="M23" i="11"/>
  <c r="M26" i="11"/>
  <c r="M16" i="11" s="1"/>
  <c r="N90" i="11"/>
  <c r="N88" i="11" s="1"/>
  <c r="I112" i="11"/>
  <c r="K112" i="11" s="1"/>
  <c r="I260" i="11"/>
  <c r="K260" i="11" s="1"/>
  <c r="M279" i="11"/>
  <c r="M321" i="11"/>
  <c r="P321" i="11" s="1"/>
  <c r="L334" i="11"/>
  <c r="O334" i="11" s="1"/>
  <c r="O353" i="11"/>
  <c r="P397" i="11"/>
  <c r="L421" i="11"/>
  <c r="L419" i="11" s="1"/>
  <c r="O419" i="11" s="1"/>
  <c r="L639" i="11"/>
  <c r="O639" i="11" s="1"/>
  <c r="L658" i="11"/>
  <c r="L229" i="10"/>
  <c r="N301" i="10"/>
  <c r="M405" i="10"/>
  <c r="P405" i="10" s="1"/>
  <c r="L33" i="11"/>
  <c r="L31" i="11" s="1"/>
  <c r="O31" i="11" s="1"/>
  <c r="I148" i="11"/>
  <c r="K148" i="11" s="1"/>
  <c r="K338" i="11"/>
  <c r="I654" i="11"/>
  <c r="K654" i="11" s="1"/>
  <c r="M658" i="11"/>
  <c r="M657" i="11"/>
  <c r="P657" i="11" s="1"/>
  <c r="P660" i="11"/>
  <c r="N44" i="10"/>
  <c r="P46" i="10"/>
  <c r="M72" i="10"/>
  <c r="P72" i="10" s="1"/>
  <c r="O353" i="10"/>
  <c r="L419" i="10"/>
  <c r="O419" i="10" s="1"/>
  <c r="O61" i="11"/>
  <c r="M68" i="11"/>
  <c r="P68" i="11" s="1"/>
  <c r="P124" i="11"/>
  <c r="I248" i="11"/>
  <c r="K248" i="11" s="1"/>
  <c r="M660" i="9"/>
  <c r="M657" i="9" s="1"/>
  <c r="P657" i="9" s="1"/>
  <c r="N55" i="10"/>
  <c r="N53" i="10" s="1"/>
  <c r="O331" i="10"/>
  <c r="P351" i="10"/>
  <c r="L125" i="11"/>
  <c r="O125" i="11" s="1"/>
  <c r="I143" i="11"/>
  <c r="M152" i="11"/>
  <c r="P152" i="11" s="1"/>
  <c r="I190" i="11"/>
  <c r="K190" i="11" s="1"/>
  <c r="L209" i="11"/>
  <c r="O209" i="11" s="1"/>
  <c r="O285" i="11"/>
  <c r="I297" i="11"/>
  <c r="K297" i="11" s="1"/>
  <c r="M301" i="11"/>
  <c r="P301" i="11" s="1"/>
  <c r="P336" i="11"/>
  <c r="K379" i="11"/>
  <c r="K381" i="11"/>
  <c r="L446" i="11"/>
  <c r="O446" i="11" s="1"/>
  <c r="K460" i="11"/>
  <c r="J537" i="11"/>
  <c r="J522" i="11" s="1"/>
  <c r="O632" i="11"/>
  <c r="J722" i="11"/>
  <c r="L151" i="11"/>
  <c r="P170" i="11"/>
  <c r="P303" i="11"/>
  <c r="K374" i="11"/>
  <c r="I434" i="11"/>
  <c r="L469" i="11"/>
  <c r="L467" i="11" s="1"/>
  <c r="O472" i="11"/>
  <c r="K537" i="11"/>
  <c r="O641" i="11"/>
  <c r="L687" i="11"/>
  <c r="O687" i="11" s="1"/>
  <c r="O690" i="11"/>
  <c r="M59" i="11"/>
  <c r="N134" i="11"/>
  <c r="N132" i="11" s="1"/>
  <c r="L304" i="11"/>
  <c r="O304" i="11" s="1"/>
  <c r="L321" i="11"/>
  <c r="O321" i="11" s="1"/>
  <c r="O407" i="11"/>
  <c r="O424" i="11"/>
  <c r="J433" i="11"/>
  <c r="J417" i="11" s="1"/>
  <c r="K417" i="11" s="1"/>
  <c r="K438" i="11"/>
  <c r="K462" i="11"/>
  <c r="K466" i="11"/>
  <c r="L525" i="11"/>
  <c r="O525" i="11" s="1"/>
  <c r="K628" i="11"/>
  <c r="L231" i="10"/>
  <c r="K271" i="10"/>
  <c r="M94" i="11"/>
  <c r="P94" i="11" s="1"/>
  <c r="M155" i="11"/>
  <c r="P155" i="11" s="1"/>
  <c r="J364" i="11"/>
  <c r="O394" i="11"/>
  <c r="M408" i="11"/>
  <c r="P408" i="11" s="1"/>
  <c r="K649" i="11"/>
  <c r="K673" i="11"/>
  <c r="L533" i="10"/>
  <c r="O533" i="10" s="1"/>
  <c r="L546" i="10"/>
  <c r="O546" i="10" s="1"/>
  <c r="O58" i="11"/>
  <c r="I233" i="11"/>
  <c r="K233" i="11" s="1"/>
  <c r="L267" i="11"/>
  <c r="O267" i="11" s="1"/>
  <c r="L317" i="11"/>
  <c r="O317" i="11" s="1"/>
  <c r="P350" i="11"/>
  <c r="K370" i="11"/>
  <c r="P394" i="11"/>
  <c r="L404" i="11"/>
  <c r="O410" i="11"/>
  <c r="K674" i="11"/>
  <c r="N263" i="10"/>
  <c r="N261" i="10" s="1"/>
  <c r="P25" i="11"/>
  <c r="M15" i="11"/>
  <c r="P329" i="11"/>
  <c r="L231" i="9"/>
  <c r="M279" i="9"/>
  <c r="P279" i="9" s="1"/>
  <c r="O353" i="9"/>
  <c r="N56" i="10"/>
  <c r="P56" i="10" s="1"/>
  <c r="M68" i="10"/>
  <c r="M66" i="10" s="1"/>
  <c r="P66" i="10" s="1"/>
  <c r="L209" i="10"/>
  <c r="O209" i="10" s="1"/>
  <c r="K365" i="10"/>
  <c r="K821" i="10"/>
  <c r="K824" i="10"/>
  <c r="K827" i="10"/>
  <c r="O22" i="11"/>
  <c r="N59" i="11"/>
  <c r="P61" i="11"/>
  <c r="N68" i="11"/>
  <c r="N66" i="11" s="1"/>
  <c r="I76" i="11"/>
  <c r="O96" i="11"/>
  <c r="K100" i="11"/>
  <c r="I164" i="11"/>
  <c r="K164" i="11" s="1"/>
  <c r="K174" i="11"/>
  <c r="O266" i="11"/>
  <c r="P555" i="11"/>
  <c r="M545" i="11"/>
  <c r="O135" i="9"/>
  <c r="M69" i="10"/>
  <c r="P69" i="10" s="1"/>
  <c r="I76" i="10"/>
  <c r="I64" i="10" s="1"/>
  <c r="K64" i="10" s="1"/>
  <c r="M184" i="10"/>
  <c r="P184" i="10" s="1"/>
  <c r="I208" i="10"/>
  <c r="K208" i="10" s="1"/>
  <c r="P353" i="10"/>
  <c r="L12" i="11"/>
  <c r="O29" i="11"/>
  <c r="K86" i="11"/>
  <c r="L168" i="11"/>
  <c r="O170" i="11"/>
  <c r="L171" i="11"/>
  <c r="O171" i="11" s="1"/>
  <c r="O173" i="11"/>
  <c r="P262" i="11"/>
  <c r="P320" i="11"/>
  <c r="M317" i="11"/>
  <c r="O787" i="11"/>
  <c r="L786" i="11"/>
  <c r="O786" i="11" s="1"/>
  <c r="O124" i="10"/>
  <c r="I275" i="10"/>
  <c r="K275" i="10" s="1"/>
  <c r="L36" i="10"/>
  <c r="O36" i="10" s="1"/>
  <c r="P12" i="11"/>
  <c r="M9" i="11"/>
  <c r="L19" i="11"/>
  <c r="P46" i="11"/>
  <c r="K98" i="11"/>
  <c r="L198" i="11"/>
  <c r="O198" i="11" s="1"/>
  <c r="N264" i="11"/>
  <c r="O264" i="11" s="1"/>
  <c r="P266" i="11"/>
  <c r="M318" i="11"/>
  <c r="P318" i="11" s="1"/>
  <c r="M351" i="11"/>
  <c r="P351" i="11" s="1"/>
  <c r="P353" i="11"/>
  <c r="M347" i="11"/>
  <c r="L688" i="8"/>
  <c r="O688" i="8" s="1"/>
  <c r="L230" i="9"/>
  <c r="I276" i="10"/>
  <c r="K276" i="10" s="1"/>
  <c r="K359" i="10"/>
  <c r="K385" i="10"/>
  <c r="N12" i="11"/>
  <c r="M19" i="11"/>
  <c r="O46" i="11"/>
  <c r="N44" i="11"/>
  <c r="O44" i="11" s="1"/>
  <c r="N23" i="11"/>
  <c r="N21" i="11" s="1"/>
  <c r="K87" i="11"/>
  <c r="M469" i="11"/>
  <c r="P469" i="11" s="1"/>
  <c r="M470" i="11"/>
  <c r="P470" i="11" s="1"/>
  <c r="P472" i="11"/>
  <c r="K360" i="10"/>
  <c r="O15" i="11"/>
  <c r="N26" i="11"/>
  <c r="P36" i="11"/>
  <c r="N56" i="11"/>
  <c r="P58" i="11"/>
  <c r="O93" i="11"/>
  <c r="K99" i="11"/>
  <c r="P120" i="11"/>
  <c r="P150" i="11"/>
  <c r="L184" i="11"/>
  <c r="O186" i="11"/>
  <c r="L187" i="11"/>
  <c r="O187" i="11" s="1"/>
  <c r="O189" i="11"/>
  <c r="P299" i="11"/>
  <c r="O755" i="11"/>
  <c r="L754" i="11"/>
  <c r="O754" i="11" s="1"/>
  <c r="M29" i="11"/>
  <c r="M44" i="11"/>
  <c r="M47" i="11"/>
  <c r="P47" i="11" s="1"/>
  <c r="M69" i="11"/>
  <c r="P69" i="11" s="1"/>
  <c r="M72" i="11"/>
  <c r="P72" i="11" s="1"/>
  <c r="N91" i="11"/>
  <c r="O91" i="11" s="1"/>
  <c r="M135" i="11"/>
  <c r="P135" i="11" s="1"/>
  <c r="M138" i="11"/>
  <c r="P138" i="11" s="1"/>
  <c r="J143" i="11"/>
  <c r="J131" i="11" s="1"/>
  <c r="N168" i="11"/>
  <c r="P168" i="11" s="1"/>
  <c r="N184" i="11"/>
  <c r="P184" i="11" s="1"/>
  <c r="O278" i="11"/>
  <c r="P333" i="11"/>
  <c r="J327" i="11"/>
  <c r="K327" i="11" s="1"/>
  <c r="N348" i="11"/>
  <c r="P348" i="11" s="1"/>
  <c r="N404" i="11"/>
  <c r="N402" i="11" s="1"/>
  <c r="L502" i="11"/>
  <c r="O502" i="11" s="1"/>
  <c r="K594" i="11"/>
  <c r="O634" i="11"/>
  <c r="P755" i="11"/>
  <c r="M754" i="11"/>
  <c r="P754" i="11" s="1"/>
  <c r="N789" i="11"/>
  <c r="K359" i="11"/>
  <c r="I364" i="11"/>
  <c r="K465" i="11"/>
  <c r="P687" i="11"/>
  <c r="M685" i="11"/>
  <c r="P685" i="11" s="1"/>
  <c r="L737" i="11"/>
  <c r="O737" i="11" s="1"/>
  <c r="L770" i="11"/>
  <c r="O770" i="11" s="1"/>
  <c r="P503" i="11"/>
  <c r="M502" i="11"/>
  <c r="P502" i="11" s="1"/>
  <c r="O546" i="11"/>
  <c r="L544" i="11"/>
  <c r="O544" i="11" s="1"/>
  <c r="O549" i="11"/>
  <c r="M549" i="11"/>
  <c r="P630" i="11"/>
  <c r="O686" i="11"/>
  <c r="I785" i="11"/>
  <c r="K785" i="11" s="1"/>
  <c r="K800" i="11"/>
  <c r="P807" i="11"/>
  <c r="M805" i="11"/>
  <c r="P805" i="11" s="1"/>
  <c r="K225" i="11"/>
  <c r="K325" i="11"/>
  <c r="O422" i="11"/>
  <c r="N467" i="11"/>
  <c r="N414" i="11" s="1"/>
  <c r="P738" i="11"/>
  <c r="M737" i="11"/>
  <c r="P737" i="11" s="1"/>
  <c r="P771" i="11"/>
  <c r="M770" i="11"/>
  <c r="P770" i="11" s="1"/>
  <c r="L789" i="11"/>
  <c r="O789" i="11" s="1"/>
  <c r="O791" i="11"/>
  <c r="O806" i="11"/>
  <c r="L805" i="11"/>
  <c r="O805" i="11" s="1"/>
  <c r="I275" i="11"/>
  <c r="K275" i="11" s="1"/>
  <c r="M330" i="11"/>
  <c r="L547" i="11"/>
  <c r="O547" i="11" s="1"/>
  <c r="L555" i="11"/>
  <c r="O555" i="11" s="1"/>
  <c r="I559" i="11"/>
  <c r="K576" i="11"/>
  <c r="I592" i="11"/>
  <c r="K592" i="11" s="1"/>
  <c r="K593" i="11"/>
  <c r="P788" i="11"/>
  <c r="M786" i="11"/>
  <c r="P786" i="11" s="1"/>
  <c r="L526" i="11"/>
  <c r="O526" i="11" s="1"/>
  <c r="N422" i="11"/>
  <c r="L470" i="11"/>
  <c r="O470" i="11" s="1"/>
  <c r="L477" i="11"/>
  <c r="O477" i="11" s="1"/>
  <c r="N658" i="11"/>
  <c r="K675" i="11"/>
  <c r="L55" i="8"/>
  <c r="L53" i="8" s="1"/>
  <c r="K385" i="8"/>
  <c r="O69" i="9"/>
  <c r="L183" i="9"/>
  <c r="L181" i="9" s="1"/>
  <c r="L404" i="9"/>
  <c r="O404" i="9" s="1"/>
  <c r="N68" i="10"/>
  <c r="N66" i="10" s="1"/>
  <c r="K98" i="10"/>
  <c r="P137" i="10"/>
  <c r="L155" i="10"/>
  <c r="O155" i="10" s="1"/>
  <c r="N151" i="10"/>
  <c r="N149" i="10" s="1"/>
  <c r="P170" i="10"/>
  <c r="L267" i="10"/>
  <c r="O267" i="10" s="1"/>
  <c r="O336" i="10"/>
  <c r="K381" i="10"/>
  <c r="L470" i="10"/>
  <c r="O470" i="10" s="1"/>
  <c r="M472" i="10"/>
  <c r="M470" i="10" s="1"/>
  <c r="P470" i="10" s="1"/>
  <c r="L688" i="10"/>
  <c r="O688" i="10" s="1"/>
  <c r="N317" i="9"/>
  <c r="N315" i="9" s="1"/>
  <c r="O397" i="9"/>
  <c r="L477" i="9"/>
  <c r="O477" i="9" s="1"/>
  <c r="L198" i="10"/>
  <c r="O198" i="10" s="1"/>
  <c r="M347" i="10"/>
  <c r="M345" i="10" s="1"/>
  <c r="I190" i="9"/>
  <c r="K190" i="9" s="1"/>
  <c r="P266" i="9"/>
  <c r="L55" i="10"/>
  <c r="L53" i="10" s="1"/>
  <c r="P157" i="10"/>
  <c r="N167" i="10"/>
  <c r="N165" i="10" s="1"/>
  <c r="O264" i="10"/>
  <c r="L263" i="10"/>
  <c r="L261" i="10" s="1"/>
  <c r="L280" i="10"/>
  <c r="O280" i="10" s="1"/>
  <c r="K338" i="10"/>
  <c r="K379" i="10"/>
  <c r="L405" i="10"/>
  <c r="O405" i="10" s="1"/>
  <c r="O431" i="10"/>
  <c r="K651" i="10"/>
  <c r="O660" i="10"/>
  <c r="J722" i="10"/>
  <c r="L632" i="7"/>
  <c r="O632" i="7" s="1"/>
  <c r="M151" i="10"/>
  <c r="P151" i="10" s="1"/>
  <c r="L134" i="10"/>
  <c r="O134" i="10" s="1"/>
  <c r="J143" i="10"/>
  <c r="J131" i="10" s="1"/>
  <c r="N279" i="10"/>
  <c r="N277" i="10" s="1"/>
  <c r="L526" i="9"/>
  <c r="O526" i="9" s="1"/>
  <c r="N122" i="9"/>
  <c r="M134" i="9"/>
  <c r="M132" i="9" s="1"/>
  <c r="M44" i="10"/>
  <c r="N26" i="10"/>
  <c r="N16" i="10" s="1"/>
  <c r="O58" i="10"/>
  <c r="N90" i="10"/>
  <c r="N88" i="10" s="1"/>
  <c r="I112" i="10"/>
  <c r="K112" i="10" s="1"/>
  <c r="M263" i="10"/>
  <c r="M261" i="10" s="1"/>
  <c r="P261" i="10" s="1"/>
  <c r="N280" i="10"/>
  <c r="L283" i="10"/>
  <c r="O283" i="10" s="1"/>
  <c r="L330" i="10"/>
  <c r="L328" i="10" s="1"/>
  <c r="I434" i="10"/>
  <c r="I418" i="10" s="1"/>
  <c r="K418" i="10" s="1"/>
  <c r="M43" i="8"/>
  <c r="M41" i="8" s="1"/>
  <c r="N351" i="9"/>
  <c r="O351" i="9" s="1"/>
  <c r="L33" i="9"/>
  <c r="L31" i="9" s="1"/>
  <c r="M47" i="10"/>
  <c r="P47" i="10" s="1"/>
  <c r="K80" i="10"/>
  <c r="O91" i="10"/>
  <c r="M168" i="10"/>
  <c r="P168" i="10" s="1"/>
  <c r="O186" i="10"/>
  <c r="K204" i="10"/>
  <c r="L217" i="10"/>
  <c r="O217" i="10" s="1"/>
  <c r="M267" i="10"/>
  <c r="P267" i="10" s="1"/>
  <c r="M300" i="10"/>
  <c r="P306" i="10"/>
  <c r="P323" i="10"/>
  <c r="M321" i="10"/>
  <c r="P321" i="10" s="1"/>
  <c r="L408" i="10"/>
  <c r="O408" i="10" s="1"/>
  <c r="N347" i="2"/>
  <c r="N345" i="2" s="1"/>
  <c r="I148" i="6"/>
  <c r="K148" i="6" s="1"/>
  <c r="L263" i="8"/>
  <c r="L261" i="8" s="1"/>
  <c r="O320" i="8"/>
  <c r="M68" i="9"/>
  <c r="M66" i="9" s="1"/>
  <c r="M283" i="9"/>
  <c r="P283" i="9" s="1"/>
  <c r="O410" i="9"/>
  <c r="L33" i="10"/>
  <c r="N47" i="10"/>
  <c r="M55" i="10"/>
  <c r="O61" i="10"/>
  <c r="L94" i="10"/>
  <c r="O94" i="10" s="1"/>
  <c r="K99" i="10"/>
  <c r="L121" i="10"/>
  <c r="O121" i="10" s="1"/>
  <c r="O127" i="10"/>
  <c r="L171" i="10"/>
  <c r="O171" i="10" s="1"/>
  <c r="M187" i="10"/>
  <c r="P187" i="10" s="1"/>
  <c r="I233" i="10"/>
  <c r="K233" i="10" s="1"/>
  <c r="N267" i="10"/>
  <c r="P269" i="10"/>
  <c r="M317" i="10"/>
  <c r="P317" i="10" s="1"/>
  <c r="P320" i="10"/>
  <c r="L404" i="10"/>
  <c r="O404" i="10" s="1"/>
  <c r="M408" i="10"/>
  <c r="P408" i="10" s="1"/>
  <c r="I443" i="10"/>
  <c r="K443" i="10" s="1"/>
  <c r="K462" i="10"/>
  <c r="L447" i="5"/>
  <c r="O447" i="5" s="1"/>
  <c r="L229" i="8"/>
  <c r="L321" i="8"/>
  <c r="O321" i="8" s="1"/>
  <c r="I433" i="8"/>
  <c r="I417" i="8" s="1"/>
  <c r="P69" i="9"/>
  <c r="I208" i="9"/>
  <c r="K208" i="9" s="1"/>
  <c r="I237" i="9"/>
  <c r="K237" i="9" s="1"/>
  <c r="O348" i="9"/>
  <c r="K824" i="9"/>
  <c r="K827" i="9"/>
  <c r="N23" i="10"/>
  <c r="N21" i="10" s="1"/>
  <c r="M121" i="10"/>
  <c r="O154" i="10"/>
  <c r="I190" i="10"/>
  <c r="K190" i="10" s="1"/>
  <c r="K244" i="10"/>
  <c r="L249" i="10"/>
  <c r="O249" i="10" s="1"/>
  <c r="M304" i="10"/>
  <c r="P304" i="10" s="1"/>
  <c r="K374" i="10"/>
  <c r="M404" i="10"/>
  <c r="P404" i="10" s="1"/>
  <c r="L454" i="10"/>
  <c r="O454" i="10" s="1"/>
  <c r="O456" i="10"/>
  <c r="O528" i="10"/>
  <c r="L525" i="10"/>
  <c r="L523" i="10" s="1"/>
  <c r="O523" i="10" s="1"/>
  <c r="O791" i="10"/>
  <c r="L788" i="10"/>
  <c r="O788" i="10" s="1"/>
  <c r="L789" i="10"/>
  <c r="O789" i="10" s="1"/>
  <c r="I77" i="9"/>
  <c r="I65" i="9" s="1"/>
  <c r="K65" i="9" s="1"/>
  <c r="K340" i="9"/>
  <c r="O266" i="10"/>
  <c r="P140" i="9"/>
  <c r="O170" i="9"/>
  <c r="L90" i="10"/>
  <c r="L88" i="10" s="1"/>
  <c r="O93" i="10"/>
  <c r="L151" i="10"/>
  <c r="O151" i="10" s="1"/>
  <c r="N183" i="10"/>
  <c r="L230" i="10"/>
  <c r="I522" i="10"/>
  <c r="K522" i="10" s="1"/>
  <c r="K355" i="10"/>
  <c r="J721" i="10"/>
  <c r="J288" i="10"/>
  <c r="J275" i="10" s="1"/>
  <c r="N391" i="10"/>
  <c r="N389" i="10" s="1"/>
  <c r="L469" i="10"/>
  <c r="O469" i="10" s="1"/>
  <c r="M549" i="10"/>
  <c r="L657" i="10"/>
  <c r="K672" i="10"/>
  <c r="J364" i="10"/>
  <c r="N404" i="10"/>
  <c r="N402" i="10" s="1"/>
  <c r="K594" i="10"/>
  <c r="K674" i="10"/>
  <c r="N330" i="10"/>
  <c r="N328" i="10" s="1"/>
  <c r="K370" i="10"/>
  <c r="O557" i="10"/>
  <c r="K823" i="10"/>
  <c r="M91" i="10"/>
  <c r="P91" i="10" s="1"/>
  <c r="M23" i="10"/>
  <c r="P93" i="10"/>
  <c r="P807" i="10"/>
  <c r="M805" i="10"/>
  <c r="P805" i="10" s="1"/>
  <c r="J288" i="9"/>
  <c r="J275" i="9" s="1"/>
  <c r="L44" i="10"/>
  <c r="L23" i="10"/>
  <c r="O46" i="10"/>
  <c r="M94" i="10"/>
  <c r="P94" i="10" s="1"/>
  <c r="P96" i="10"/>
  <c r="M395" i="10"/>
  <c r="P395" i="10" s="1"/>
  <c r="P397" i="10"/>
  <c r="L533" i="8"/>
  <c r="O533" i="8" s="1"/>
  <c r="L69" i="10"/>
  <c r="O69" i="10" s="1"/>
  <c r="O71" i="10"/>
  <c r="L138" i="10"/>
  <c r="O138" i="10" s="1"/>
  <c r="O140" i="10"/>
  <c r="P140" i="8"/>
  <c r="N279" i="8"/>
  <c r="N277" i="8" s="1"/>
  <c r="L122" i="9"/>
  <c r="O122" i="9" s="1"/>
  <c r="L168" i="9"/>
  <c r="O168" i="9" s="1"/>
  <c r="N167" i="9"/>
  <c r="N165" i="9" s="1"/>
  <c r="K374" i="9"/>
  <c r="M405" i="9"/>
  <c r="P405" i="9" s="1"/>
  <c r="J721" i="9"/>
  <c r="K828" i="9"/>
  <c r="L72" i="10"/>
  <c r="O72" i="10" s="1"/>
  <c r="O74" i="10"/>
  <c r="I130" i="10"/>
  <c r="K130" i="10" s="1"/>
  <c r="K146" i="10"/>
  <c r="I174" i="10"/>
  <c r="K176" i="10"/>
  <c r="L304" i="10"/>
  <c r="O304" i="10" s="1"/>
  <c r="O316" i="10"/>
  <c r="P29" i="10"/>
  <c r="O89" i="10"/>
  <c r="L125" i="9"/>
  <c r="O125" i="9" s="1"/>
  <c r="L184" i="9"/>
  <c r="O184" i="9" s="1"/>
  <c r="O186" i="9"/>
  <c r="L209" i="9"/>
  <c r="O209" i="9" s="1"/>
  <c r="I275" i="9"/>
  <c r="K275" i="9" s="1"/>
  <c r="L470" i="9"/>
  <c r="O470" i="9" s="1"/>
  <c r="L547" i="9"/>
  <c r="O547" i="9" s="1"/>
  <c r="P35" i="10"/>
  <c r="M34" i="10"/>
  <c r="P34" i="10" s="1"/>
  <c r="L47" i="10"/>
  <c r="O47" i="10" s="1"/>
  <c r="O49" i="10"/>
  <c r="L26" i="10"/>
  <c r="L168" i="10"/>
  <c r="O168" i="10" s="1"/>
  <c r="O170" i="10"/>
  <c r="L167" i="10"/>
  <c r="L183" i="10"/>
  <c r="I216" i="10"/>
  <c r="K216" i="10" s="1"/>
  <c r="K224" i="10"/>
  <c r="L300" i="10"/>
  <c r="O300" i="10" s="1"/>
  <c r="P22" i="10"/>
  <c r="M19" i="10"/>
  <c r="M12" i="10"/>
  <c r="L59" i="9"/>
  <c r="O59" i="9" s="1"/>
  <c r="I86" i="9"/>
  <c r="K86" i="9" s="1"/>
  <c r="L152" i="9"/>
  <c r="O152" i="9" s="1"/>
  <c r="K176" i="9"/>
  <c r="L187" i="9"/>
  <c r="O187" i="9" s="1"/>
  <c r="I197" i="9"/>
  <c r="K197" i="9" s="1"/>
  <c r="N347" i="9"/>
  <c r="N345" i="9" s="1"/>
  <c r="J722" i="9"/>
  <c r="N34" i="10"/>
  <c r="M26" i="10"/>
  <c r="L68" i="10"/>
  <c r="O68" i="10" s="1"/>
  <c r="L135" i="10"/>
  <c r="O135" i="10" s="1"/>
  <c r="O137" i="10"/>
  <c r="K701" i="8"/>
  <c r="O71" i="9"/>
  <c r="O96" i="9"/>
  <c r="M404" i="9"/>
  <c r="P404" i="9" s="1"/>
  <c r="P15" i="10"/>
  <c r="L43" i="10"/>
  <c r="M90" i="10"/>
  <c r="P173" i="10"/>
  <c r="M171" i="10"/>
  <c r="P171" i="10" s="1"/>
  <c r="L187" i="10"/>
  <c r="O187" i="10" s="1"/>
  <c r="O189" i="10"/>
  <c r="M279" i="10"/>
  <c r="P279" i="10" s="1"/>
  <c r="P285" i="10"/>
  <c r="N15" i="10"/>
  <c r="N29" i="10"/>
  <c r="N28" i="10" s="1"/>
  <c r="O54" i="10"/>
  <c r="P58" i="10"/>
  <c r="P61" i="10"/>
  <c r="O120" i="10"/>
  <c r="P124" i="10"/>
  <c r="P127" i="10"/>
  <c r="O150" i="10"/>
  <c r="P154" i="10"/>
  <c r="O320" i="10"/>
  <c r="L317" i="10"/>
  <c r="O317" i="10" s="1"/>
  <c r="O323" i="10"/>
  <c r="P350" i="10"/>
  <c r="N347" i="10"/>
  <c r="N348" i="10"/>
  <c r="P348" i="10" s="1"/>
  <c r="O351" i="10"/>
  <c r="O403" i="10"/>
  <c r="L422" i="10"/>
  <c r="O422" i="10" s="1"/>
  <c r="O424" i="10"/>
  <c r="K538" i="10"/>
  <c r="J537" i="10"/>
  <c r="J522" i="10" s="1"/>
  <c r="P738" i="10"/>
  <c r="M737" i="10"/>
  <c r="P737" i="10" s="1"/>
  <c r="P771" i="10"/>
  <c r="M770" i="10"/>
  <c r="P770" i="10" s="1"/>
  <c r="P788" i="10"/>
  <c r="M786" i="10"/>
  <c r="P786" i="10" s="1"/>
  <c r="I785" i="10"/>
  <c r="K785" i="10" s="1"/>
  <c r="K800" i="10"/>
  <c r="O806" i="10"/>
  <c r="L805" i="10"/>
  <c r="O805" i="10" s="1"/>
  <c r="L12" i="10"/>
  <c r="L19" i="10"/>
  <c r="I77" i="10"/>
  <c r="I148" i="10"/>
  <c r="K148" i="10" s="1"/>
  <c r="M167" i="10"/>
  <c r="P186" i="10"/>
  <c r="M330" i="10"/>
  <c r="M424" i="10"/>
  <c r="N444" i="10"/>
  <c r="N414" i="10" s="1"/>
  <c r="O449" i="10"/>
  <c r="M449" i="10"/>
  <c r="L446" i="10"/>
  <c r="O686" i="10"/>
  <c r="O787" i="10"/>
  <c r="N155" i="10"/>
  <c r="L279" i="10"/>
  <c r="N318" i="10"/>
  <c r="N317" i="10"/>
  <c r="N315" i="10" s="1"/>
  <c r="P331" i="10"/>
  <c r="K369" i="10"/>
  <c r="J433" i="10"/>
  <c r="J417" i="10" s="1"/>
  <c r="K435" i="10"/>
  <c r="I433" i="10"/>
  <c r="L502" i="10"/>
  <c r="O502" i="10" s="1"/>
  <c r="O504" i="10"/>
  <c r="P329" i="10"/>
  <c r="L392" i="10"/>
  <c r="O392" i="10" s="1"/>
  <c r="O394" i="10"/>
  <c r="I143" i="10"/>
  <c r="I237" i="10"/>
  <c r="L238" i="10"/>
  <c r="K255" i="10"/>
  <c r="I248" i="10"/>
  <c r="K248" i="10" s="1"/>
  <c r="P333" i="10"/>
  <c r="K340" i="10"/>
  <c r="L348" i="10"/>
  <c r="O350" i="10"/>
  <c r="L347" i="10"/>
  <c r="I364" i="10"/>
  <c r="L391" i="10"/>
  <c r="O391" i="10" s="1"/>
  <c r="P394" i="10"/>
  <c r="M391" i="10"/>
  <c r="J327" i="10"/>
  <c r="K327" i="10" s="1"/>
  <c r="O333" i="10"/>
  <c r="K372" i="10"/>
  <c r="O397" i="10"/>
  <c r="N447" i="10"/>
  <c r="O447" i="10" s="1"/>
  <c r="N504" i="10"/>
  <c r="N502" i="10" s="1"/>
  <c r="N685" i="10"/>
  <c r="P755" i="10"/>
  <c r="M754" i="10"/>
  <c r="P754" i="10" s="1"/>
  <c r="L632" i="10"/>
  <c r="O632" i="10" s="1"/>
  <c r="O634" i="10"/>
  <c r="P687" i="10"/>
  <c r="M685" i="10"/>
  <c r="P685" i="10" s="1"/>
  <c r="N789" i="10"/>
  <c r="M502" i="10"/>
  <c r="P502" i="10" s="1"/>
  <c r="K559" i="10"/>
  <c r="I543" i="10"/>
  <c r="K543" i="10" s="1"/>
  <c r="P545" i="10"/>
  <c r="L547" i="10"/>
  <c r="O547" i="10" s="1"/>
  <c r="I654" i="10"/>
  <c r="K654" i="10" s="1"/>
  <c r="P656" i="10"/>
  <c r="K675" i="10"/>
  <c r="K593" i="10"/>
  <c r="M629" i="10"/>
  <c r="P629" i="10" s="1"/>
  <c r="K576" i="10"/>
  <c r="K669" i="10"/>
  <c r="L687" i="10"/>
  <c r="O687" i="10" s="1"/>
  <c r="M321" i="9"/>
  <c r="P321" i="9" s="1"/>
  <c r="P323" i="9"/>
  <c r="N183" i="7"/>
  <c r="N181" i="7" s="1"/>
  <c r="N167" i="8"/>
  <c r="N165" i="8" s="1"/>
  <c r="O44" i="9"/>
  <c r="P74" i="9"/>
  <c r="M125" i="9"/>
  <c r="P125" i="9" s="1"/>
  <c r="O137" i="9"/>
  <c r="K372" i="9"/>
  <c r="L422" i="9"/>
  <c r="L421" i="9"/>
  <c r="L419" i="9" s="1"/>
  <c r="M424" i="9"/>
  <c r="M422" i="9" s="1"/>
  <c r="L230" i="7"/>
  <c r="K365" i="8"/>
  <c r="O93" i="9"/>
  <c r="M138" i="9"/>
  <c r="P138" i="9" s="1"/>
  <c r="O157" i="9"/>
  <c r="L155" i="9"/>
  <c r="O155" i="9" s="1"/>
  <c r="L151" i="9"/>
  <c r="O151" i="9" s="1"/>
  <c r="N263" i="9"/>
  <c r="N261" i="9" s="1"/>
  <c r="O266" i="9"/>
  <c r="N264" i="9"/>
  <c r="O264" i="9" s="1"/>
  <c r="N301" i="9"/>
  <c r="P301" i="9" s="1"/>
  <c r="N300" i="9"/>
  <c r="N298" i="9" s="1"/>
  <c r="L454" i="9"/>
  <c r="O454" i="9" s="1"/>
  <c r="O456" i="9"/>
  <c r="L55" i="9"/>
  <c r="L53" i="9" s="1"/>
  <c r="N55" i="9"/>
  <c r="N53" i="9" s="1"/>
  <c r="L90" i="9"/>
  <c r="L88" i="9" s="1"/>
  <c r="P91" i="9"/>
  <c r="I208" i="7"/>
  <c r="K208" i="7" s="1"/>
  <c r="O91" i="9"/>
  <c r="M121" i="9"/>
  <c r="P121" i="9" s="1"/>
  <c r="M152" i="9"/>
  <c r="P152" i="9" s="1"/>
  <c r="P154" i="9"/>
  <c r="K369" i="8"/>
  <c r="M59" i="9"/>
  <c r="P59" i="9" s="1"/>
  <c r="N90" i="9"/>
  <c r="M122" i="9"/>
  <c r="P122" i="9" s="1"/>
  <c r="P137" i="9"/>
  <c r="P282" i="9"/>
  <c r="M280" i="9"/>
  <c r="P280" i="9" s="1"/>
  <c r="P303" i="9"/>
  <c r="K365" i="9"/>
  <c r="K370" i="9"/>
  <c r="K378" i="9"/>
  <c r="I522" i="9"/>
  <c r="K522" i="9" s="1"/>
  <c r="K823" i="9"/>
  <c r="M167" i="9"/>
  <c r="O333" i="9"/>
  <c r="L347" i="9"/>
  <c r="L345" i="9" s="1"/>
  <c r="P348" i="9"/>
  <c r="L429" i="9"/>
  <c r="O429" i="9" s="1"/>
  <c r="L546" i="9"/>
  <c r="L544" i="9" s="1"/>
  <c r="O544" i="9" s="1"/>
  <c r="M183" i="9"/>
  <c r="M181" i="9" s="1"/>
  <c r="K224" i="9"/>
  <c r="O303" i="9"/>
  <c r="K821" i="9"/>
  <c r="L217" i="9"/>
  <c r="O217" i="9" s="1"/>
  <c r="L238" i="9"/>
  <c r="O238" i="9" s="1"/>
  <c r="K338" i="9"/>
  <c r="K360" i="9"/>
  <c r="O46" i="9"/>
  <c r="N68" i="9"/>
  <c r="N66" i="9" s="1"/>
  <c r="I76" i="9"/>
  <c r="L167" i="9"/>
  <c r="L165" i="9" s="1"/>
  <c r="O269" i="9"/>
  <c r="O306" i="9"/>
  <c r="O320" i="9"/>
  <c r="O336" i="9"/>
  <c r="P394" i="9"/>
  <c r="L525" i="9"/>
  <c r="O525" i="9" s="1"/>
  <c r="I592" i="9"/>
  <c r="K592" i="9" s="1"/>
  <c r="L788" i="9"/>
  <c r="O788" i="9" s="1"/>
  <c r="K537" i="8"/>
  <c r="M47" i="9"/>
  <c r="P47" i="9" s="1"/>
  <c r="N56" i="9"/>
  <c r="O56" i="9" s="1"/>
  <c r="O58" i="9"/>
  <c r="I112" i="9"/>
  <c r="K112" i="9" s="1"/>
  <c r="N134" i="9"/>
  <c r="N152" i="9"/>
  <c r="P269" i="9"/>
  <c r="L301" i="9"/>
  <c r="P306" i="9"/>
  <c r="L317" i="9"/>
  <c r="O317" i="9" s="1"/>
  <c r="L321" i="9"/>
  <c r="O321" i="9" s="1"/>
  <c r="L330" i="9"/>
  <c r="L328" i="9" s="1"/>
  <c r="P336" i="9"/>
  <c r="L391" i="9"/>
  <c r="N121" i="8"/>
  <c r="N119" i="8" s="1"/>
  <c r="O137" i="8"/>
  <c r="K146" i="8"/>
  <c r="K224" i="8"/>
  <c r="K442" i="8"/>
  <c r="O528" i="8"/>
  <c r="L198" i="9"/>
  <c r="O198" i="9" s="1"/>
  <c r="N330" i="9"/>
  <c r="K385" i="9"/>
  <c r="M391" i="9"/>
  <c r="M549" i="9"/>
  <c r="M546" i="9" s="1"/>
  <c r="P546" i="9" s="1"/>
  <c r="L632" i="9"/>
  <c r="O632" i="9" s="1"/>
  <c r="M263" i="7"/>
  <c r="P263" i="7" s="1"/>
  <c r="L43" i="8"/>
  <c r="L41" i="8" s="1"/>
  <c r="I86" i="8"/>
  <c r="K86" i="8" s="1"/>
  <c r="K193" i="8"/>
  <c r="O124" i="9"/>
  <c r="L171" i="9"/>
  <c r="O171" i="9" s="1"/>
  <c r="L229" i="9"/>
  <c r="L300" i="9"/>
  <c r="N331" i="9"/>
  <c r="O331" i="9" s="1"/>
  <c r="L392" i="9"/>
  <c r="O392" i="9" s="1"/>
  <c r="K568" i="9"/>
  <c r="K621" i="9"/>
  <c r="L229" i="7"/>
  <c r="L43" i="9"/>
  <c r="L68" i="9"/>
  <c r="L66" i="9" s="1"/>
  <c r="P96" i="9"/>
  <c r="K99" i="9"/>
  <c r="P157" i="9"/>
  <c r="L263" i="9"/>
  <c r="M318" i="9"/>
  <c r="P318" i="9" s="1"/>
  <c r="K560" i="9"/>
  <c r="P173" i="8"/>
  <c r="M171" i="8"/>
  <c r="P171" i="8" s="1"/>
  <c r="I197" i="8"/>
  <c r="K197" i="8" s="1"/>
  <c r="K204" i="8"/>
  <c r="M19" i="9"/>
  <c r="M12" i="9"/>
  <c r="P22" i="9"/>
  <c r="N47" i="9"/>
  <c r="N43" i="9"/>
  <c r="N41" i="9" s="1"/>
  <c r="L391" i="5"/>
  <c r="L389" i="5" s="1"/>
  <c r="O389" i="5" s="1"/>
  <c r="N68" i="7"/>
  <c r="N66" i="7" s="1"/>
  <c r="O91" i="7"/>
  <c r="L318" i="7"/>
  <c r="O318" i="7" s="1"/>
  <c r="O535" i="7"/>
  <c r="L533" i="7"/>
  <c r="O533" i="7" s="1"/>
  <c r="L44" i="8"/>
  <c r="L47" i="8"/>
  <c r="O47" i="8" s="1"/>
  <c r="P91" i="8"/>
  <c r="K255" i="8"/>
  <c r="I248" i="8"/>
  <c r="K248" i="8" s="1"/>
  <c r="L446" i="8"/>
  <c r="L444" i="8" s="1"/>
  <c r="O444" i="8" s="1"/>
  <c r="M449" i="8"/>
  <c r="M447" i="8" s="1"/>
  <c r="P447" i="8" s="1"/>
  <c r="P89" i="9"/>
  <c r="I164" i="9"/>
  <c r="K164" i="9" s="1"/>
  <c r="K174" i="9"/>
  <c r="O346" i="9"/>
  <c r="M351" i="9"/>
  <c r="M347" i="9"/>
  <c r="M345" i="9" s="1"/>
  <c r="M26" i="9"/>
  <c r="P353" i="9"/>
  <c r="K700" i="6"/>
  <c r="K362" i="7"/>
  <c r="P407" i="7"/>
  <c r="M405" i="7"/>
  <c r="P405" i="7" s="1"/>
  <c r="K673" i="7"/>
  <c r="I654" i="7"/>
  <c r="K654" i="7" s="1"/>
  <c r="M151" i="8"/>
  <c r="P151" i="8" s="1"/>
  <c r="M391" i="8"/>
  <c r="P391" i="8" s="1"/>
  <c r="P394" i="8"/>
  <c r="M392" i="8"/>
  <c r="P392" i="8" s="1"/>
  <c r="N26" i="9"/>
  <c r="N16" i="9" s="1"/>
  <c r="P29" i="9"/>
  <c r="O67" i="9"/>
  <c r="L138" i="9"/>
  <c r="O138" i="9" s="1"/>
  <c r="L26" i="9"/>
  <c r="L24" i="9" s="1"/>
  <c r="O140" i="9"/>
  <c r="L134" i="9"/>
  <c r="M167" i="8"/>
  <c r="M165" i="8" s="1"/>
  <c r="O353" i="8"/>
  <c r="L351" i="8"/>
  <c r="O351" i="8" s="1"/>
  <c r="N28" i="9"/>
  <c r="M23" i="9"/>
  <c r="M21" i="9" s="1"/>
  <c r="M44" i="9"/>
  <c r="P44" i="9" s="1"/>
  <c r="P46" i="9"/>
  <c r="M43" i="9"/>
  <c r="N404" i="9"/>
  <c r="N402" i="9" s="1"/>
  <c r="N23" i="9"/>
  <c r="N422" i="9"/>
  <c r="N421" i="9"/>
  <c r="O424" i="9"/>
  <c r="N33" i="9"/>
  <c r="N30" i="9" s="1"/>
  <c r="M279" i="6"/>
  <c r="P279" i="6" s="1"/>
  <c r="M183" i="8"/>
  <c r="M181" i="8" s="1"/>
  <c r="M187" i="8"/>
  <c r="P187" i="8" s="1"/>
  <c r="O25" i="9"/>
  <c r="L15" i="9"/>
  <c r="L19" i="9"/>
  <c r="M331" i="9"/>
  <c r="M330" i="9"/>
  <c r="P333" i="9"/>
  <c r="P348" i="5"/>
  <c r="K381" i="5"/>
  <c r="M317" i="7"/>
  <c r="P317" i="7" s="1"/>
  <c r="I208" i="8"/>
  <c r="K208" i="8" s="1"/>
  <c r="K215" i="8"/>
  <c r="N300" i="8"/>
  <c r="N298" i="8" s="1"/>
  <c r="N301" i="8"/>
  <c r="P58" i="9"/>
  <c r="M55" i="9"/>
  <c r="N187" i="9"/>
  <c r="N183" i="9"/>
  <c r="L228" i="9"/>
  <c r="L249" i="9"/>
  <c r="O249" i="9" s="1"/>
  <c r="O282" i="9"/>
  <c r="L23" i="9"/>
  <c r="L279" i="9"/>
  <c r="L280" i="9"/>
  <c r="O280" i="9" s="1"/>
  <c r="I364" i="9"/>
  <c r="M300" i="7"/>
  <c r="P300" i="7" s="1"/>
  <c r="I233" i="8"/>
  <c r="K233" i="8" s="1"/>
  <c r="K378" i="8"/>
  <c r="K826" i="8"/>
  <c r="O32" i="9"/>
  <c r="L29" i="9"/>
  <c r="L36" i="9"/>
  <c r="O49" i="9"/>
  <c r="P71" i="9"/>
  <c r="P93" i="9"/>
  <c r="P124" i="9"/>
  <c r="I130" i="9"/>
  <c r="K130" i="9" s="1"/>
  <c r="M135" i="9"/>
  <c r="P135" i="9" s="1"/>
  <c r="M151" i="9"/>
  <c r="P186" i="9"/>
  <c r="M184" i="9"/>
  <c r="P184" i="9" s="1"/>
  <c r="M263" i="9"/>
  <c r="K359" i="9"/>
  <c r="K369" i="9"/>
  <c r="I433" i="9"/>
  <c r="I442" i="9"/>
  <c r="K442" i="9" s="1"/>
  <c r="N446" i="9"/>
  <c r="O503" i="9"/>
  <c r="J537" i="9"/>
  <c r="J522" i="9" s="1"/>
  <c r="K370" i="8"/>
  <c r="P173" i="9"/>
  <c r="M171" i="9"/>
  <c r="P171" i="9" s="1"/>
  <c r="I233" i="9"/>
  <c r="K233" i="9" s="1"/>
  <c r="N392" i="9"/>
  <c r="N391" i="9"/>
  <c r="N389" i="9" s="1"/>
  <c r="P410" i="9"/>
  <c r="M408" i="9"/>
  <c r="P408" i="9" s="1"/>
  <c r="J433" i="9"/>
  <c r="J417" i="9" s="1"/>
  <c r="L447" i="9"/>
  <c r="O447" i="9" s="1"/>
  <c r="M449" i="9"/>
  <c r="L446" i="9"/>
  <c r="O446" i="9" s="1"/>
  <c r="N740" i="9"/>
  <c r="N739" i="9"/>
  <c r="N737" i="9" s="1"/>
  <c r="O12" i="9"/>
  <c r="L9" i="9"/>
  <c r="N31" i="9"/>
  <c r="K145" i="9"/>
  <c r="I143" i="9"/>
  <c r="J355" i="9"/>
  <c r="K355" i="9" s="1"/>
  <c r="K362" i="9"/>
  <c r="K673" i="9"/>
  <c r="K669" i="9"/>
  <c r="K672" i="9"/>
  <c r="I654" i="9"/>
  <c r="K654" i="9" s="1"/>
  <c r="K675" i="9"/>
  <c r="I364" i="8"/>
  <c r="P170" i="9"/>
  <c r="M168" i="9"/>
  <c r="P168" i="9" s="1"/>
  <c r="K255" i="9"/>
  <c r="I248" i="9"/>
  <c r="K248" i="9" s="1"/>
  <c r="L283" i="9"/>
  <c r="O283" i="9" s="1"/>
  <c r="I314" i="9"/>
  <c r="K314" i="9" s="1"/>
  <c r="O350" i="9"/>
  <c r="O407" i="9"/>
  <c r="L405" i="9"/>
  <c r="O405" i="9" s="1"/>
  <c r="N444" i="9"/>
  <c r="O449" i="9"/>
  <c r="I443" i="9"/>
  <c r="K443" i="9" s="1"/>
  <c r="K462" i="9"/>
  <c r="O472" i="9"/>
  <c r="L469" i="9"/>
  <c r="O535" i="9"/>
  <c r="P545" i="9"/>
  <c r="J559" i="9"/>
  <c r="K576" i="9"/>
  <c r="M754" i="9"/>
  <c r="P754" i="9" s="1"/>
  <c r="P755" i="9"/>
  <c r="K338" i="8"/>
  <c r="K822" i="8"/>
  <c r="K828" i="8"/>
  <c r="N12" i="9"/>
  <c r="N15" i="9"/>
  <c r="O74" i="9"/>
  <c r="K80" i="9"/>
  <c r="M90" i="9"/>
  <c r="J143" i="9"/>
  <c r="J131" i="9" s="1"/>
  <c r="P189" i="9"/>
  <c r="M187" i="9"/>
  <c r="P187" i="9" s="1"/>
  <c r="J226" i="9"/>
  <c r="J180" i="9" s="1"/>
  <c r="N279" i="9"/>
  <c r="N277" i="9" s="1"/>
  <c r="M300" i="9"/>
  <c r="P320" i="9"/>
  <c r="P350" i="9"/>
  <c r="K381" i="9"/>
  <c r="M395" i="9"/>
  <c r="P395" i="9" s="1"/>
  <c r="P397" i="9"/>
  <c r="O445" i="9"/>
  <c r="M472" i="9"/>
  <c r="J327" i="9"/>
  <c r="K327" i="9" s="1"/>
  <c r="N688" i="9"/>
  <c r="L754" i="9"/>
  <c r="O754" i="9" s="1"/>
  <c r="N772" i="9"/>
  <c r="N770" i="9" s="1"/>
  <c r="I785" i="9"/>
  <c r="K785" i="9" s="1"/>
  <c r="K822" i="9"/>
  <c r="N632" i="9"/>
  <c r="O690" i="9"/>
  <c r="L687" i="9"/>
  <c r="O687" i="9" s="1"/>
  <c r="O641" i="9"/>
  <c r="L631" i="9"/>
  <c r="O631" i="9" s="1"/>
  <c r="J364" i="9"/>
  <c r="K379" i="9"/>
  <c r="I434" i="9"/>
  <c r="O524" i="9"/>
  <c r="N655" i="9"/>
  <c r="L688" i="9"/>
  <c r="O688" i="9" s="1"/>
  <c r="I87" i="7"/>
  <c r="K87" i="7" s="1"/>
  <c r="K99" i="7"/>
  <c r="P410" i="7"/>
  <c r="M408" i="7"/>
  <c r="P408" i="7" s="1"/>
  <c r="P269" i="8"/>
  <c r="M267" i="8"/>
  <c r="P267" i="8" s="1"/>
  <c r="P303" i="8"/>
  <c r="M301" i="8"/>
  <c r="P301" i="8" s="1"/>
  <c r="N348" i="7"/>
  <c r="O348" i="7" s="1"/>
  <c r="N347" i="7"/>
  <c r="N345" i="7" s="1"/>
  <c r="O74" i="8"/>
  <c r="L72" i="8"/>
  <c r="O72" i="8" s="1"/>
  <c r="P353" i="8"/>
  <c r="M351" i="8"/>
  <c r="P351" i="8" s="1"/>
  <c r="L68" i="8"/>
  <c r="L66" i="8" s="1"/>
  <c r="O66" i="8" s="1"/>
  <c r="O336" i="8"/>
  <c r="L334" i="8"/>
  <c r="O334" i="8" s="1"/>
  <c r="K438" i="8"/>
  <c r="I434" i="8"/>
  <c r="K434" i="8" s="1"/>
  <c r="L168" i="8"/>
  <c r="L167" i="8"/>
  <c r="L165" i="8" s="1"/>
  <c r="N43" i="7"/>
  <c r="N41" i="7" s="1"/>
  <c r="M121" i="7"/>
  <c r="P121" i="7" s="1"/>
  <c r="N134" i="7"/>
  <c r="N132" i="7" s="1"/>
  <c r="K355" i="7"/>
  <c r="K216" i="8"/>
  <c r="M263" i="8"/>
  <c r="P263" i="8" s="1"/>
  <c r="K372" i="8"/>
  <c r="K577" i="8"/>
  <c r="I654" i="8"/>
  <c r="K654" i="8" s="1"/>
  <c r="K674" i="8"/>
  <c r="L788" i="8"/>
  <c r="O788" i="8" s="1"/>
  <c r="L43" i="7"/>
  <c r="L41" i="7" s="1"/>
  <c r="M90" i="7"/>
  <c r="M88" i="7" s="1"/>
  <c r="I130" i="7"/>
  <c r="K130" i="7" s="1"/>
  <c r="K672" i="7"/>
  <c r="P93" i="8"/>
  <c r="O407" i="8"/>
  <c r="L228" i="5"/>
  <c r="I297" i="7"/>
  <c r="K297" i="7" s="1"/>
  <c r="O184" i="8"/>
  <c r="K675" i="8"/>
  <c r="L687" i="8"/>
  <c r="O687" i="8" s="1"/>
  <c r="K725" i="7"/>
  <c r="K822" i="7"/>
  <c r="K825" i="7"/>
  <c r="K828" i="7"/>
  <c r="O93" i="8"/>
  <c r="N134" i="8"/>
  <c r="N132" i="8" s="1"/>
  <c r="P184" i="8"/>
  <c r="L280" i="8"/>
  <c r="O280" i="8" s="1"/>
  <c r="J327" i="8"/>
  <c r="K327" i="8" s="1"/>
  <c r="K355" i="8"/>
  <c r="M472" i="8"/>
  <c r="M469" i="8" s="1"/>
  <c r="M467" i="8" s="1"/>
  <c r="L525" i="8"/>
  <c r="K669" i="8"/>
  <c r="O690" i="8"/>
  <c r="O791" i="8"/>
  <c r="K821" i="8"/>
  <c r="K824" i="8"/>
  <c r="K827" i="8"/>
  <c r="K340" i="4"/>
  <c r="K340" i="7"/>
  <c r="K700" i="7"/>
  <c r="L209" i="8"/>
  <c r="O209" i="8" s="1"/>
  <c r="K379" i="8"/>
  <c r="L152" i="7"/>
  <c r="O152" i="7" s="1"/>
  <c r="L151" i="7"/>
  <c r="O151" i="7" s="1"/>
  <c r="P71" i="8"/>
  <c r="M68" i="8"/>
  <c r="I148" i="8"/>
  <c r="K148" i="8" s="1"/>
  <c r="K159" i="8"/>
  <c r="I87" i="8"/>
  <c r="K87" i="8" s="1"/>
  <c r="K99" i="8"/>
  <c r="I275" i="8"/>
  <c r="K275" i="8" s="1"/>
  <c r="K288" i="8"/>
  <c r="J288" i="8"/>
  <c r="J275" i="8" s="1"/>
  <c r="P96" i="8"/>
  <c r="M94" i="8"/>
  <c r="P94" i="8" s="1"/>
  <c r="M90" i="8"/>
  <c r="I260" i="8"/>
  <c r="K260" i="8" s="1"/>
  <c r="M321" i="8"/>
  <c r="P321" i="8" s="1"/>
  <c r="P323" i="8"/>
  <c r="M317" i="8"/>
  <c r="P317" i="8" s="1"/>
  <c r="M348" i="8"/>
  <c r="M347" i="8"/>
  <c r="P397" i="8"/>
  <c r="M395" i="8"/>
  <c r="P395" i="8" s="1"/>
  <c r="M687" i="8"/>
  <c r="P687" i="8" s="1"/>
  <c r="P690" i="8"/>
  <c r="M688" i="8"/>
  <c r="P688" i="8" s="1"/>
  <c r="O140" i="8"/>
  <c r="L134" i="8"/>
  <c r="O134" i="8" s="1"/>
  <c r="L138" i="8"/>
  <c r="O138" i="8" s="1"/>
  <c r="P336" i="8"/>
  <c r="M334" i="8"/>
  <c r="P334" i="8" s="1"/>
  <c r="M408" i="8"/>
  <c r="P408" i="8" s="1"/>
  <c r="P410" i="8"/>
  <c r="O660" i="8"/>
  <c r="L657" i="8"/>
  <c r="L655" i="8" s="1"/>
  <c r="O655" i="8" s="1"/>
  <c r="L658" i="8"/>
  <c r="O658" i="8" s="1"/>
  <c r="M55" i="8"/>
  <c r="M53" i="8" s="1"/>
  <c r="I77" i="8"/>
  <c r="L230" i="8"/>
  <c r="I297" i="8"/>
  <c r="K297" i="8" s="1"/>
  <c r="K309" i="8"/>
  <c r="L477" i="8"/>
  <c r="O477" i="8" s="1"/>
  <c r="O479" i="8"/>
  <c r="J433" i="8"/>
  <c r="J417" i="8" s="1"/>
  <c r="K439" i="8"/>
  <c r="M263" i="4"/>
  <c r="M261" i="4" s="1"/>
  <c r="M151" i="7"/>
  <c r="P151" i="7" s="1"/>
  <c r="K338" i="7"/>
  <c r="L56" i="8"/>
  <c r="L69" i="8"/>
  <c r="O69" i="8" s="1"/>
  <c r="L90" i="8"/>
  <c r="L88" i="8" s="1"/>
  <c r="L217" i="8"/>
  <c r="O217" i="8" s="1"/>
  <c r="L231" i="8"/>
  <c r="L317" i="8"/>
  <c r="O317" i="8" s="1"/>
  <c r="L395" i="8"/>
  <c r="O395" i="8" s="1"/>
  <c r="K561" i="8"/>
  <c r="J722" i="8"/>
  <c r="K381" i="6"/>
  <c r="K372" i="7"/>
  <c r="O71" i="8"/>
  <c r="L198" i="8"/>
  <c r="O198" i="8" s="1"/>
  <c r="N263" i="8"/>
  <c r="N261" i="8" s="1"/>
  <c r="I276" i="8"/>
  <c r="K276" i="8" s="1"/>
  <c r="O282" i="8"/>
  <c r="L404" i="8"/>
  <c r="P407" i="8"/>
  <c r="O410" i="8"/>
  <c r="L447" i="8"/>
  <c r="O447" i="8" s="1"/>
  <c r="O449" i="8"/>
  <c r="L555" i="8"/>
  <c r="O555" i="8" s="1"/>
  <c r="L231" i="7"/>
  <c r="L23" i="8"/>
  <c r="L21" i="8" s="1"/>
  <c r="N90" i="8"/>
  <c r="N88" i="8" s="1"/>
  <c r="M264" i="8"/>
  <c r="P264" i="8" s="1"/>
  <c r="L283" i="8"/>
  <c r="O283" i="8" s="1"/>
  <c r="M404" i="8"/>
  <c r="K460" i="8"/>
  <c r="K594" i="8"/>
  <c r="K672" i="8"/>
  <c r="N121" i="7"/>
  <c r="N119" i="7" s="1"/>
  <c r="K370" i="7"/>
  <c r="N26" i="8"/>
  <c r="P46" i="8"/>
  <c r="K100" i="8"/>
  <c r="I112" i="8"/>
  <c r="K112" i="8" s="1"/>
  <c r="M122" i="8"/>
  <c r="P122" i="8" s="1"/>
  <c r="L187" i="8"/>
  <c r="O187" i="8" s="1"/>
  <c r="N391" i="8"/>
  <c r="N389" i="8" s="1"/>
  <c r="L469" i="8"/>
  <c r="L467" i="8" s="1"/>
  <c r="K825" i="8"/>
  <c r="P333" i="7"/>
  <c r="K340" i="8"/>
  <c r="K823" i="8"/>
  <c r="O19" i="8"/>
  <c r="N56" i="8"/>
  <c r="P56" i="8" s="1"/>
  <c r="P58" i="8"/>
  <c r="L26" i="8"/>
  <c r="O61" i="8"/>
  <c r="M135" i="8"/>
  <c r="P135" i="8" s="1"/>
  <c r="M134" i="8"/>
  <c r="N318" i="8"/>
  <c r="N317" i="8"/>
  <c r="N315" i="8" s="1"/>
  <c r="N504" i="8"/>
  <c r="N502" i="8" s="1"/>
  <c r="N505" i="8"/>
  <c r="N134" i="4"/>
  <c r="N132" i="4" s="1"/>
  <c r="L121" i="5"/>
  <c r="L119" i="5" s="1"/>
  <c r="N151" i="5"/>
  <c r="N149" i="5" s="1"/>
  <c r="N43" i="6"/>
  <c r="N41" i="6" s="1"/>
  <c r="N68" i="6"/>
  <c r="N66" i="6" s="1"/>
  <c r="O191" i="6"/>
  <c r="N317" i="6"/>
  <c r="N315" i="6" s="1"/>
  <c r="N151" i="7"/>
  <c r="N149" i="7" s="1"/>
  <c r="O168" i="7"/>
  <c r="M183" i="7"/>
  <c r="I260" i="7"/>
  <c r="K260" i="7" s="1"/>
  <c r="N263" i="7"/>
  <c r="N261" i="7" s="1"/>
  <c r="J288" i="7"/>
  <c r="J275" i="7" s="1"/>
  <c r="N300" i="7"/>
  <c r="N298" i="7" s="1"/>
  <c r="L404" i="7"/>
  <c r="L402" i="7" s="1"/>
  <c r="O402" i="7" s="1"/>
  <c r="J721" i="7"/>
  <c r="K721" i="7" s="1"/>
  <c r="P32" i="8"/>
  <c r="M29" i="8"/>
  <c r="P42" i="8"/>
  <c r="N44" i="8"/>
  <c r="N23" i="8"/>
  <c r="L59" i="8"/>
  <c r="M152" i="8"/>
  <c r="P152" i="8" s="1"/>
  <c r="L238" i="8"/>
  <c r="L228" i="8"/>
  <c r="N264" i="8"/>
  <c r="M304" i="8"/>
  <c r="P304" i="8" s="1"/>
  <c r="P346" i="8"/>
  <c r="L632" i="8"/>
  <c r="O632" i="8" s="1"/>
  <c r="L631" i="8"/>
  <c r="O631" i="8" s="1"/>
  <c r="O634" i="8"/>
  <c r="M318" i="6"/>
  <c r="P318" i="6" s="1"/>
  <c r="N44" i="7"/>
  <c r="P44" i="7" s="1"/>
  <c r="I148" i="7"/>
  <c r="K148" i="7" s="1"/>
  <c r="I216" i="7"/>
  <c r="K216" i="7" s="1"/>
  <c r="L228" i="7"/>
  <c r="I275" i="7"/>
  <c r="K275" i="7" s="1"/>
  <c r="M318" i="7"/>
  <c r="P318" i="7" s="1"/>
  <c r="P320" i="7"/>
  <c r="O472" i="7"/>
  <c r="L525" i="7"/>
  <c r="O525" i="7" s="1"/>
  <c r="K728" i="7"/>
  <c r="O15" i="8"/>
  <c r="P25" i="8"/>
  <c r="M15" i="8"/>
  <c r="O46" i="8"/>
  <c r="N59" i="8"/>
  <c r="P59" i="8" s="1"/>
  <c r="P61" i="8"/>
  <c r="O91" i="8"/>
  <c r="O96" i="8"/>
  <c r="M121" i="8"/>
  <c r="P121" i="8" s="1"/>
  <c r="N152" i="8"/>
  <c r="M155" i="8"/>
  <c r="P155" i="8" s="1"/>
  <c r="I443" i="6"/>
  <c r="K443" i="6" s="1"/>
  <c r="O74" i="7"/>
  <c r="L90" i="7"/>
  <c r="L88" i="7" s="1"/>
  <c r="L135" i="7"/>
  <c r="O135" i="7" s="1"/>
  <c r="L138" i="7"/>
  <c r="O138" i="7" s="1"/>
  <c r="P19" i="8"/>
  <c r="M23" i="8"/>
  <c r="O32" i="8"/>
  <c r="N68" i="8"/>
  <c r="N66" i="8" s="1"/>
  <c r="P137" i="8"/>
  <c r="N168" i="8"/>
  <c r="P168" i="8" s="1"/>
  <c r="P170" i="8"/>
  <c r="N348" i="8"/>
  <c r="N347" i="8"/>
  <c r="N345" i="8" s="1"/>
  <c r="L318" i="5"/>
  <c r="O318" i="5" s="1"/>
  <c r="J721" i="6"/>
  <c r="P74" i="7"/>
  <c r="P140" i="7"/>
  <c r="I433" i="7"/>
  <c r="I417" i="7" s="1"/>
  <c r="L12" i="8"/>
  <c r="L29" i="8"/>
  <c r="N43" i="8"/>
  <c r="N55" i="8"/>
  <c r="O58" i="8"/>
  <c r="N122" i="8"/>
  <c r="M125" i="8"/>
  <c r="P125" i="8" s="1"/>
  <c r="P282" i="8"/>
  <c r="M280" i="8"/>
  <c r="P280" i="8" s="1"/>
  <c r="M279" i="8"/>
  <c r="P279" i="8" s="1"/>
  <c r="O431" i="8"/>
  <c r="L36" i="8"/>
  <c r="O36" i="8" s="1"/>
  <c r="L421" i="8"/>
  <c r="L429" i="8"/>
  <c r="O429" i="8" s="1"/>
  <c r="O549" i="8"/>
  <c r="M549" i="8"/>
  <c r="L547" i="8"/>
  <c r="O547" i="8" s="1"/>
  <c r="L546" i="8"/>
  <c r="L33" i="8"/>
  <c r="K699" i="6"/>
  <c r="P170" i="7"/>
  <c r="L209" i="7"/>
  <c r="O209" i="7" s="1"/>
  <c r="K374" i="7"/>
  <c r="P12" i="8"/>
  <c r="M9" i="8"/>
  <c r="M26" i="8"/>
  <c r="M24" i="8" s="1"/>
  <c r="N33" i="8"/>
  <c r="I76" i="8"/>
  <c r="J143" i="8"/>
  <c r="J131" i="8" s="1"/>
  <c r="I143" i="8"/>
  <c r="M300" i="8"/>
  <c r="P300" i="8" s="1"/>
  <c r="M44" i="8"/>
  <c r="M47" i="8"/>
  <c r="P47" i="8" s="1"/>
  <c r="M69" i="8"/>
  <c r="P69" i="8" s="1"/>
  <c r="M72" i="8"/>
  <c r="P72" i="8" s="1"/>
  <c r="O170" i="8"/>
  <c r="N183" i="8"/>
  <c r="O269" i="8"/>
  <c r="L267" i="8"/>
  <c r="O267" i="8" s="1"/>
  <c r="N331" i="8"/>
  <c r="P331" i="8" s="1"/>
  <c r="N330" i="8"/>
  <c r="N328" i="8" s="1"/>
  <c r="L391" i="8"/>
  <c r="O468" i="8"/>
  <c r="N469" i="8"/>
  <c r="N470" i="8"/>
  <c r="O470" i="8" s="1"/>
  <c r="O503" i="8"/>
  <c r="L502" i="8"/>
  <c r="O502" i="8" s="1"/>
  <c r="P120" i="8"/>
  <c r="O124" i="8"/>
  <c r="L122" i="8"/>
  <c r="O122" i="8" s="1"/>
  <c r="P150" i="8"/>
  <c r="O154" i="8"/>
  <c r="L152" i="8"/>
  <c r="O152" i="8" s="1"/>
  <c r="I174" i="8"/>
  <c r="O186" i="8"/>
  <c r="L249" i="8"/>
  <c r="O249" i="8" s="1"/>
  <c r="P299" i="8"/>
  <c r="O303" i="8"/>
  <c r="L301" i="8"/>
  <c r="O301" i="8" s="1"/>
  <c r="O686" i="8"/>
  <c r="J374" i="8"/>
  <c r="K374" i="8" s="1"/>
  <c r="K381" i="8"/>
  <c r="P771" i="8"/>
  <c r="M770" i="8"/>
  <c r="P770" i="8" s="1"/>
  <c r="K244" i="8"/>
  <c r="I237" i="8"/>
  <c r="P262" i="8"/>
  <c r="O266" i="8"/>
  <c r="L264" i="8"/>
  <c r="P285" i="8"/>
  <c r="M283" i="8"/>
  <c r="P283" i="8" s="1"/>
  <c r="M330" i="8"/>
  <c r="L347" i="8"/>
  <c r="O350" i="8"/>
  <c r="N12" i="8"/>
  <c r="L121" i="8"/>
  <c r="O127" i="8"/>
  <c r="L125" i="8"/>
  <c r="O125" i="8" s="1"/>
  <c r="L151" i="8"/>
  <c r="O157" i="8"/>
  <c r="L155" i="8"/>
  <c r="O155" i="8" s="1"/>
  <c r="L171" i="8"/>
  <c r="O171" i="8" s="1"/>
  <c r="L183" i="8"/>
  <c r="P186" i="8"/>
  <c r="L300" i="8"/>
  <c r="O306" i="8"/>
  <c r="L304" i="8"/>
  <c r="O304" i="8" s="1"/>
  <c r="M318" i="8"/>
  <c r="P318" i="8" s="1"/>
  <c r="P320" i="8"/>
  <c r="L330" i="8"/>
  <c r="O333" i="8"/>
  <c r="L348" i="8"/>
  <c r="L392" i="8"/>
  <c r="O392" i="8" s="1"/>
  <c r="N404" i="8"/>
  <c r="N402" i="8" s="1"/>
  <c r="I628" i="8"/>
  <c r="K628" i="8" s="1"/>
  <c r="K651" i="8"/>
  <c r="O424" i="8"/>
  <c r="M424" i="8"/>
  <c r="P503" i="8"/>
  <c r="M502" i="8"/>
  <c r="P502" i="8" s="1"/>
  <c r="P555" i="8"/>
  <c r="M545" i="8"/>
  <c r="I559" i="8"/>
  <c r="K576" i="8"/>
  <c r="N770" i="8"/>
  <c r="I592" i="8"/>
  <c r="K592" i="8" s="1"/>
  <c r="K593" i="8"/>
  <c r="P630" i="8"/>
  <c r="M629" i="8"/>
  <c r="P629" i="8" s="1"/>
  <c r="I785" i="8"/>
  <c r="K785" i="8" s="1"/>
  <c r="K800" i="8"/>
  <c r="L805" i="8"/>
  <c r="O805" i="8" s="1"/>
  <c r="N737" i="8"/>
  <c r="P787" i="8"/>
  <c r="M786" i="8"/>
  <c r="P786" i="8" s="1"/>
  <c r="P806" i="8"/>
  <c r="M805" i="8"/>
  <c r="P805" i="8" s="1"/>
  <c r="P333" i="8"/>
  <c r="P350" i="8"/>
  <c r="K465" i="8"/>
  <c r="J537" i="8"/>
  <c r="J522" i="8" s="1"/>
  <c r="M754" i="8"/>
  <c r="P754" i="8" s="1"/>
  <c r="L300" i="7"/>
  <c r="O300" i="7" s="1"/>
  <c r="I276" i="6"/>
  <c r="K276" i="6" s="1"/>
  <c r="L26" i="7"/>
  <c r="L55" i="7"/>
  <c r="L53" i="7" s="1"/>
  <c r="N26" i="7"/>
  <c r="N16" i="7" s="1"/>
  <c r="N14" i="7" s="1"/>
  <c r="L94" i="7"/>
  <c r="O94" i="7" s="1"/>
  <c r="N152" i="7"/>
  <c r="M167" i="7"/>
  <c r="M165" i="7" s="1"/>
  <c r="P186" i="7"/>
  <c r="L279" i="7"/>
  <c r="L277" i="7" s="1"/>
  <c r="O277" i="7" s="1"/>
  <c r="O282" i="7"/>
  <c r="K325" i="7"/>
  <c r="M330" i="7"/>
  <c r="M328" i="7" s="1"/>
  <c r="J364" i="7"/>
  <c r="K378" i="7"/>
  <c r="K381" i="7"/>
  <c r="K674" i="7"/>
  <c r="M26" i="7"/>
  <c r="M16" i="7" s="1"/>
  <c r="P49" i="7"/>
  <c r="M55" i="7"/>
  <c r="M94" i="7"/>
  <c r="P94" i="7" s="1"/>
  <c r="P96" i="7"/>
  <c r="M168" i="7"/>
  <c r="P168" i="7" s="1"/>
  <c r="L217" i="7"/>
  <c r="O217" i="7" s="1"/>
  <c r="I276" i="7"/>
  <c r="K276" i="7" s="1"/>
  <c r="L283" i="7"/>
  <c r="O283" i="7" s="1"/>
  <c r="N330" i="7"/>
  <c r="N328" i="7" s="1"/>
  <c r="O351" i="7"/>
  <c r="L33" i="7"/>
  <c r="O33" i="7" s="1"/>
  <c r="O690" i="7"/>
  <c r="L151" i="6"/>
  <c r="O151" i="6" s="1"/>
  <c r="O157" i="6"/>
  <c r="N55" i="7"/>
  <c r="N53" i="7" s="1"/>
  <c r="L171" i="7"/>
  <c r="O171" i="7" s="1"/>
  <c r="K204" i="7"/>
  <c r="J327" i="7"/>
  <c r="K327" i="7" s="1"/>
  <c r="P351" i="7"/>
  <c r="K359" i="7"/>
  <c r="K379" i="7"/>
  <c r="M404" i="7"/>
  <c r="I76" i="7"/>
  <c r="I64" i="7" s="1"/>
  <c r="K64" i="7" s="1"/>
  <c r="L688" i="7"/>
  <c r="O688" i="7" s="1"/>
  <c r="L121" i="7"/>
  <c r="O121" i="7" s="1"/>
  <c r="O285" i="6"/>
  <c r="K360" i="7"/>
  <c r="L685" i="7"/>
  <c r="O685" i="7" s="1"/>
  <c r="L788" i="7"/>
  <c r="O788" i="7" s="1"/>
  <c r="K539" i="7"/>
  <c r="J537" i="7"/>
  <c r="J522" i="7" s="1"/>
  <c r="L151" i="5"/>
  <c r="L149" i="5" s="1"/>
  <c r="O149" i="5" s="1"/>
  <c r="P170" i="6"/>
  <c r="O46" i="7"/>
  <c r="N59" i="7"/>
  <c r="K80" i="7"/>
  <c r="O186" i="7"/>
  <c r="L183" i="7"/>
  <c r="O189" i="7"/>
  <c r="L187" i="7"/>
  <c r="O187" i="7" s="1"/>
  <c r="N151" i="4"/>
  <c r="N149" i="4" s="1"/>
  <c r="L347" i="4"/>
  <c r="L345" i="4" s="1"/>
  <c r="L43" i="6"/>
  <c r="L41" i="6" s="1"/>
  <c r="M138" i="6"/>
  <c r="P138" i="6" s="1"/>
  <c r="I143" i="6"/>
  <c r="K143" i="6" s="1"/>
  <c r="L171" i="6"/>
  <c r="O171" i="6" s="1"/>
  <c r="I190" i="6"/>
  <c r="K190" i="6" s="1"/>
  <c r="K370" i="6"/>
  <c r="L405" i="6"/>
  <c r="O405" i="6" s="1"/>
  <c r="L408" i="6"/>
  <c r="O408" i="6" s="1"/>
  <c r="L526" i="6"/>
  <c r="O526" i="6" s="1"/>
  <c r="L23" i="7"/>
  <c r="M43" i="7"/>
  <c r="P46" i="7"/>
  <c r="L69" i="7"/>
  <c r="O69" i="7" s="1"/>
  <c r="N90" i="7"/>
  <c r="N88" i="7" s="1"/>
  <c r="O93" i="7"/>
  <c r="L134" i="7"/>
  <c r="O134" i="7" s="1"/>
  <c r="N135" i="7"/>
  <c r="L167" i="7"/>
  <c r="M171" i="7"/>
  <c r="P171" i="7" s="1"/>
  <c r="P173" i="7"/>
  <c r="P189" i="7"/>
  <c r="M187" i="7"/>
  <c r="P187" i="7" s="1"/>
  <c r="O323" i="7"/>
  <c r="L321" i="7"/>
  <c r="O321" i="7" s="1"/>
  <c r="L317" i="7"/>
  <c r="M331" i="7"/>
  <c r="P331" i="7" s="1"/>
  <c r="L469" i="7"/>
  <c r="O469" i="7" s="1"/>
  <c r="K821" i="7"/>
  <c r="K824" i="7"/>
  <c r="I522" i="5"/>
  <c r="K522" i="5" s="1"/>
  <c r="M408" i="6"/>
  <c r="P408" i="6" s="1"/>
  <c r="L789" i="6"/>
  <c r="O789" i="6" s="1"/>
  <c r="L47" i="7"/>
  <c r="O47" i="7" s="1"/>
  <c r="L68" i="7"/>
  <c r="O68" i="7" s="1"/>
  <c r="M134" i="7"/>
  <c r="P137" i="7"/>
  <c r="L184" i="7"/>
  <c r="O184" i="7" s="1"/>
  <c r="L198" i="7"/>
  <c r="O198" i="7" s="1"/>
  <c r="M279" i="7"/>
  <c r="P279" i="7" s="1"/>
  <c r="P323" i="7"/>
  <c r="M321" i="7"/>
  <c r="P321" i="7" s="1"/>
  <c r="L36" i="7"/>
  <c r="O36" i="7" s="1"/>
  <c r="M68" i="7"/>
  <c r="P71" i="7"/>
  <c r="N167" i="7"/>
  <c r="N165" i="7" s="1"/>
  <c r="K176" i="7"/>
  <c r="I174" i="7"/>
  <c r="L249" i="7"/>
  <c r="O249" i="7" s="1"/>
  <c r="N318" i="7"/>
  <c r="N317" i="7"/>
  <c r="N315" i="7" s="1"/>
  <c r="L392" i="7"/>
  <c r="O392" i="7" s="1"/>
  <c r="L391" i="7"/>
  <c r="L422" i="7"/>
  <c r="O422" i="7" s="1"/>
  <c r="M424" i="7"/>
  <c r="P424" i="7" s="1"/>
  <c r="I522" i="7"/>
  <c r="K522" i="7" s="1"/>
  <c r="K537" i="7"/>
  <c r="K723" i="7"/>
  <c r="K726" i="7"/>
  <c r="N318" i="6"/>
  <c r="K338" i="6"/>
  <c r="N391" i="6"/>
  <c r="N389" i="6" s="1"/>
  <c r="K568" i="6"/>
  <c r="M23" i="7"/>
  <c r="M21" i="7" s="1"/>
  <c r="P93" i="7"/>
  <c r="L238" i="7"/>
  <c r="O238" i="7" s="1"/>
  <c r="L263" i="7"/>
  <c r="N283" i="7"/>
  <c r="N279" i="7"/>
  <c r="N277" i="7" s="1"/>
  <c r="P336" i="7"/>
  <c r="M334" i="7"/>
  <c r="P334" i="7" s="1"/>
  <c r="N404" i="7"/>
  <c r="N402" i="7" s="1"/>
  <c r="K460" i="7"/>
  <c r="O170" i="7"/>
  <c r="L347" i="7"/>
  <c r="M391" i="7"/>
  <c r="P391" i="7" s="1"/>
  <c r="M472" i="7"/>
  <c r="M347" i="7"/>
  <c r="N391" i="7"/>
  <c r="N389" i="7" s="1"/>
  <c r="O431" i="7"/>
  <c r="M690" i="7"/>
  <c r="J722" i="7"/>
  <c r="K722" i="7" s="1"/>
  <c r="K823" i="7"/>
  <c r="K826" i="7"/>
  <c r="K827" i="7"/>
  <c r="N28" i="7"/>
  <c r="L68" i="6"/>
  <c r="O68" i="6" s="1"/>
  <c r="M121" i="6"/>
  <c r="P121" i="6" s="1"/>
  <c r="L330" i="6"/>
  <c r="L328" i="6" s="1"/>
  <c r="K355" i="6"/>
  <c r="L429" i="6"/>
  <c r="O429" i="6" s="1"/>
  <c r="L9" i="7"/>
  <c r="O12" i="7"/>
  <c r="L15" i="7"/>
  <c r="O19" i="7"/>
  <c r="O25" i="7"/>
  <c r="L29" i="7"/>
  <c r="O32" i="7"/>
  <c r="O264" i="7"/>
  <c r="L331" i="7"/>
  <c r="O331" i="7" s="1"/>
  <c r="O333" i="7"/>
  <c r="L330" i="7"/>
  <c r="I434" i="7"/>
  <c r="K438" i="7"/>
  <c r="I112" i="6"/>
  <c r="K112" i="6" s="1"/>
  <c r="M171" i="6"/>
  <c r="P171" i="6" s="1"/>
  <c r="K204" i="6"/>
  <c r="M330" i="6"/>
  <c r="K649" i="6"/>
  <c r="M9" i="7"/>
  <c r="M15" i="7"/>
  <c r="N23" i="7"/>
  <c r="M29" i="7"/>
  <c r="O42" i="7"/>
  <c r="O56" i="7"/>
  <c r="I86" i="7"/>
  <c r="K86" i="7" s="1"/>
  <c r="K98" i="7"/>
  <c r="M122" i="7"/>
  <c r="P122" i="7" s="1"/>
  <c r="P124" i="7"/>
  <c r="M125" i="7"/>
  <c r="P125" i="7" s="1"/>
  <c r="P127" i="7"/>
  <c r="M152" i="7"/>
  <c r="P152" i="7" s="1"/>
  <c r="P154" i="7"/>
  <c r="M155" i="7"/>
  <c r="P155" i="7" s="1"/>
  <c r="P157" i="7"/>
  <c r="I190" i="7"/>
  <c r="K190" i="7" s="1"/>
  <c r="M264" i="7"/>
  <c r="P264" i="7" s="1"/>
  <c r="P266" i="7"/>
  <c r="M267" i="7"/>
  <c r="P267" i="7" s="1"/>
  <c r="P269" i="7"/>
  <c r="O634" i="5"/>
  <c r="L187" i="6"/>
  <c r="O187" i="6" s="1"/>
  <c r="K379" i="6"/>
  <c r="M56" i="7"/>
  <c r="P56" i="7" s="1"/>
  <c r="P58" i="7"/>
  <c r="M59" i="7"/>
  <c r="P59" i="7" s="1"/>
  <c r="P61" i="7"/>
  <c r="J143" i="7"/>
  <c r="J131" i="7" s="1"/>
  <c r="K145" i="7"/>
  <c r="I143" i="7"/>
  <c r="K255" i="7"/>
  <c r="I248" i="7"/>
  <c r="K248" i="7" s="1"/>
  <c r="M301" i="7"/>
  <c r="P301" i="7" s="1"/>
  <c r="P303" i="7"/>
  <c r="M304" i="7"/>
  <c r="P304" i="7" s="1"/>
  <c r="P306" i="7"/>
  <c r="P351" i="4"/>
  <c r="O120" i="7"/>
  <c r="O150" i="7"/>
  <c r="O262" i="7"/>
  <c r="I443" i="7"/>
  <c r="K443" i="7" s="1"/>
  <c r="K462" i="7"/>
  <c r="P348" i="4"/>
  <c r="P56" i="6"/>
  <c r="M134" i="6"/>
  <c r="P134" i="6" s="1"/>
  <c r="N134" i="6"/>
  <c r="N132" i="6" s="1"/>
  <c r="M167" i="6"/>
  <c r="M165" i="6" s="1"/>
  <c r="L229" i="6"/>
  <c r="N263" i="6"/>
  <c r="N261" i="6" s="1"/>
  <c r="P348" i="6"/>
  <c r="P353" i="6"/>
  <c r="K359" i="6"/>
  <c r="K362" i="6"/>
  <c r="L454" i="6"/>
  <c r="O454" i="6" s="1"/>
  <c r="O54" i="7"/>
  <c r="P91" i="7"/>
  <c r="P184" i="7"/>
  <c r="P278" i="7"/>
  <c r="O299" i="7"/>
  <c r="I628" i="7"/>
  <c r="K628" i="7" s="1"/>
  <c r="K651" i="7"/>
  <c r="O353" i="6"/>
  <c r="O791" i="6"/>
  <c r="N12" i="7"/>
  <c r="I233" i="7"/>
  <c r="K233" i="7" s="1"/>
  <c r="I364" i="7"/>
  <c r="K365" i="7"/>
  <c r="P420" i="7"/>
  <c r="L447" i="7"/>
  <c r="O447" i="7" s="1"/>
  <c r="O449" i="7"/>
  <c r="M449" i="7"/>
  <c r="L454" i="7"/>
  <c r="O454" i="7" s="1"/>
  <c r="O456" i="7"/>
  <c r="O546" i="7"/>
  <c r="L544" i="7"/>
  <c r="O544" i="7" s="1"/>
  <c r="L547" i="7"/>
  <c r="O547" i="7" s="1"/>
  <c r="O549" i="7"/>
  <c r="M549" i="7"/>
  <c r="L555" i="7"/>
  <c r="O555" i="7" s="1"/>
  <c r="O557" i="7"/>
  <c r="I559" i="7"/>
  <c r="K576" i="7"/>
  <c r="P686" i="7"/>
  <c r="P738" i="7"/>
  <c r="M737" i="7"/>
  <c r="P737" i="7" s="1"/>
  <c r="O58" i="7"/>
  <c r="O61" i="7"/>
  <c r="I112" i="7"/>
  <c r="K112" i="7" s="1"/>
  <c r="O124" i="7"/>
  <c r="O127" i="7"/>
  <c r="O154" i="7"/>
  <c r="O157" i="7"/>
  <c r="O266" i="7"/>
  <c r="O269" i="7"/>
  <c r="P282" i="7"/>
  <c r="P285" i="7"/>
  <c r="O303" i="7"/>
  <c r="O306" i="7"/>
  <c r="P329" i="7"/>
  <c r="L334" i="7"/>
  <c r="O334" i="7" s="1"/>
  <c r="O336" i="7"/>
  <c r="L446" i="7"/>
  <c r="N737" i="7"/>
  <c r="I785" i="7"/>
  <c r="K785" i="7" s="1"/>
  <c r="K800" i="7"/>
  <c r="O806" i="7"/>
  <c r="L805" i="7"/>
  <c r="O805" i="7" s="1"/>
  <c r="P346" i="7"/>
  <c r="L405" i="7"/>
  <c r="O405" i="7" s="1"/>
  <c r="O407" i="7"/>
  <c r="P555" i="7"/>
  <c r="M545" i="7"/>
  <c r="K594" i="7"/>
  <c r="P771" i="7"/>
  <c r="M770" i="7"/>
  <c r="P770" i="7" s="1"/>
  <c r="I77" i="7"/>
  <c r="I237" i="7"/>
  <c r="P390" i="7"/>
  <c r="L408" i="7"/>
  <c r="O408" i="7" s="1"/>
  <c r="O410" i="7"/>
  <c r="N414" i="7"/>
  <c r="P630" i="7"/>
  <c r="M629" i="7"/>
  <c r="P629" i="7" s="1"/>
  <c r="N770" i="7"/>
  <c r="K369" i="7"/>
  <c r="P503" i="7"/>
  <c r="M502" i="7"/>
  <c r="P502" i="7" s="1"/>
  <c r="O657" i="7"/>
  <c r="L655" i="7"/>
  <c r="O655" i="7" s="1"/>
  <c r="L658" i="7"/>
  <c r="O658" i="7" s="1"/>
  <c r="O660" i="7"/>
  <c r="M660" i="7"/>
  <c r="P755" i="7"/>
  <c r="M754" i="7"/>
  <c r="P754" i="7" s="1"/>
  <c r="O787" i="7"/>
  <c r="N789" i="7"/>
  <c r="O350" i="7"/>
  <c r="O353" i="7"/>
  <c r="O394" i="7"/>
  <c r="O397" i="7"/>
  <c r="O424" i="7"/>
  <c r="K593" i="7"/>
  <c r="K675" i="7"/>
  <c r="O791" i="7"/>
  <c r="P350" i="7"/>
  <c r="P353" i="7"/>
  <c r="P394" i="7"/>
  <c r="P397" i="7"/>
  <c r="L477" i="7"/>
  <c r="O477" i="7" s="1"/>
  <c r="L639" i="7"/>
  <c r="O639" i="7" s="1"/>
  <c r="M786" i="7"/>
  <c r="P786" i="7" s="1"/>
  <c r="M805" i="7"/>
  <c r="P805" i="7" s="1"/>
  <c r="J433" i="7"/>
  <c r="J417" i="7" s="1"/>
  <c r="L421" i="7"/>
  <c r="L631" i="7"/>
  <c r="K669" i="7"/>
  <c r="M404" i="5"/>
  <c r="P404" i="5" s="1"/>
  <c r="P157" i="6"/>
  <c r="N167" i="6"/>
  <c r="N165" i="6" s="1"/>
  <c r="O170" i="6"/>
  <c r="I174" i="6"/>
  <c r="K174" i="6" s="1"/>
  <c r="L198" i="6"/>
  <c r="O198" i="6" s="1"/>
  <c r="K215" i="6"/>
  <c r="P285" i="6"/>
  <c r="K560" i="6"/>
  <c r="J722" i="6"/>
  <c r="K821" i="6"/>
  <c r="K824" i="6"/>
  <c r="K827" i="6"/>
  <c r="O186" i="6"/>
  <c r="K569" i="6"/>
  <c r="I654" i="4"/>
  <c r="K654" i="4" s="1"/>
  <c r="K365" i="5"/>
  <c r="O61" i="6"/>
  <c r="K369" i="6"/>
  <c r="K372" i="6"/>
  <c r="K435" i="6"/>
  <c r="K628" i="6"/>
  <c r="O333" i="5"/>
  <c r="M43" i="6"/>
  <c r="L55" i="6"/>
  <c r="L53" i="6" s="1"/>
  <c r="N90" i="6"/>
  <c r="N88" i="6" s="1"/>
  <c r="N121" i="6"/>
  <c r="N119" i="6" s="1"/>
  <c r="N138" i="6"/>
  <c r="N168" i="6"/>
  <c r="P168" i="6" s="1"/>
  <c r="L279" i="6"/>
  <c r="O279" i="6" s="1"/>
  <c r="J288" i="6"/>
  <c r="J275" i="6" s="1"/>
  <c r="O397" i="6"/>
  <c r="P333" i="5"/>
  <c r="K379" i="5"/>
  <c r="M391" i="5"/>
  <c r="P391" i="5" s="1"/>
  <c r="K822" i="5"/>
  <c r="K828" i="5"/>
  <c r="J143" i="6"/>
  <c r="J131" i="6" s="1"/>
  <c r="P154" i="6"/>
  <c r="L263" i="6"/>
  <c r="L261" i="6" s="1"/>
  <c r="P282" i="6"/>
  <c r="K288" i="6"/>
  <c r="I297" i="6"/>
  <c r="K297" i="6" s="1"/>
  <c r="N300" i="6"/>
  <c r="L331" i="6"/>
  <c r="O331" i="6" s="1"/>
  <c r="J364" i="6"/>
  <c r="L392" i="6"/>
  <c r="O392" i="6" s="1"/>
  <c r="L33" i="6"/>
  <c r="K823" i="6"/>
  <c r="K826" i="6"/>
  <c r="J327" i="4"/>
  <c r="K327" i="4" s="1"/>
  <c r="I190" i="5"/>
  <c r="K190" i="5" s="1"/>
  <c r="M55" i="6"/>
  <c r="P61" i="6"/>
  <c r="L90" i="6"/>
  <c r="L88" i="6" s="1"/>
  <c r="O124" i="6"/>
  <c r="N151" i="6"/>
  <c r="N149" i="6" s="1"/>
  <c r="O303" i="6"/>
  <c r="O306" i="6"/>
  <c r="K365" i="6"/>
  <c r="L429" i="4"/>
  <c r="O429" i="4" s="1"/>
  <c r="K577" i="4"/>
  <c r="J722" i="4"/>
  <c r="M634" i="5"/>
  <c r="M631" i="5" s="1"/>
  <c r="M629" i="5" s="1"/>
  <c r="P629" i="5" s="1"/>
  <c r="K647" i="5"/>
  <c r="J721" i="5"/>
  <c r="N55" i="6"/>
  <c r="N53" i="6" s="1"/>
  <c r="O56" i="6"/>
  <c r="N91" i="6"/>
  <c r="O91" i="6" s="1"/>
  <c r="K116" i="6"/>
  <c r="P124" i="6"/>
  <c r="O127" i="6"/>
  <c r="L167" i="6"/>
  <c r="L209" i="6"/>
  <c r="O209" i="6" s="1"/>
  <c r="I216" i="6"/>
  <c r="K216" i="6" s="1"/>
  <c r="L217" i="6"/>
  <c r="O217" i="6" s="1"/>
  <c r="I233" i="6"/>
  <c r="K233" i="6" s="1"/>
  <c r="N264" i="6"/>
  <c r="O264" i="6" s="1"/>
  <c r="O266" i="6"/>
  <c r="K325" i="6"/>
  <c r="O336" i="6"/>
  <c r="L404" i="6"/>
  <c r="O404" i="6" s="1"/>
  <c r="I434" i="6"/>
  <c r="K434" i="6" s="1"/>
  <c r="O91" i="4"/>
  <c r="N167" i="5"/>
  <c r="N165" i="5" s="1"/>
  <c r="O351" i="5"/>
  <c r="K359" i="5"/>
  <c r="L525" i="5"/>
  <c r="O525" i="5" s="1"/>
  <c r="K577" i="5"/>
  <c r="K821" i="5"/>
  <c r="K824" i="5"/>
  <c r="K827" i="5"/>
  <c r="M68" i="6"/>
  <c r="P68" i="6" s="1"/>
  <c r="L121" i="6"/>
  <c r="P127" i="6"/>
  <c r="O154" i="6"/>
  <c r="N183" i="6"/>
  <c r="N181" i="6" s="1"/>
  <c r="I237" i="6"/>
  <c r="K237" i="6" s="1"/>
  <c r="L267" i="6"/>
  <c r="O267" i="6" s="1"/>
  <c r="O282" i="6"/>
  <c r="N347" i="6"/>
  <c r="N345" i="6" s="1"/>
  <c r="K378" i="6"/>
  <c r="N404" i="6"/>
  <c r="N402" i="6" s="1"/>
  <c r="K674" i="6"/>
  <c r="K675" i="6"/>
  <c r="I275" i="4"/>
  <c r="K275" i="4" s="1"/>
  <c r="L55" i="5"/>
  <c r="L53" i="5" s="1"/>
  <c r="K369" i="5"/>
  <c r="O58" i="6"/>
  <c r="M69" i="6"/>
  <c r="P69" i="6" s="1"/>
  <c r="L300" i="6"/>
  <c r="O300" i="6" s="1"/>
  <c r="M351" i="6"/>
  <c r="O549" i="6"/>
  <c r="K576" i="6"/>
  <c r="L429" i="2"/>
  <c r="O429" i="2" s="1"/>
  <c r="I86" i="4"/>
  <c r="K86" i="4" s="1"/>
  <c r="M138" i="4"/>
  <c r="P138" i="4" s="1"/>
  <c r="L68" i="5"/>
  <c r="O68" i="5" s="1"/>
  <c r="K360" i="5"/>
  <c r="L36" i="6"/>
  <c r="P58" i="6"/>
  <c r="M90" i="6"/>
  <c r="K146" i="6"/>
  <c r="M151" i="6"/>
  <c r="N279" i="6"/>
  <c r="N277" i="6" s="1"/>
  <c r="M300" i="6"/>
  <c r="P300" i="6" s="1"/>
  <c r="K340" i="6"/>
  <c r="N351" i="6"/>
  <c r="O351" i="6" s="1"/>
  <c r="I364" i="6"/>
  <c r="M472" i="6"/>
  <c r="M470" i="6" s="1"/>
  <c r="L470" i="6"/>
  <c r="L469" i="6"/>
  <c r="L467" i="6" s="1"/>
  <c r="K651" i="6"/>
  <c r="L657" i="6"/>
  <c r="L655" i="6" s="1"/>
  <c r="O655" i="6" s="1"/>
  <c r="K822" i="6"/>
  <c r="K825" i="6"/>
  <c r="K828" i="6"/>
  <c r="K559" i="6"/>
  <c r="O424" i="6"/>
  <c r="L90" i="5"/>
  <c r="L88" i="5" s="1"/>
  <c r="M318" i="5"/>
  <c r="P318" i="5" s="1"/>
  <c r="N183" i="1"/>
  <c r="N181" i="1" s="1"/>
  <c r="K360" i="4"/>
  <c r="L391" i="4"/>
  <c r="L389" i="4" s="1"/>
  <c r="O389" i="4" s="1"/>
  <c r="L33" i="5"/>
  <c r="L31" i="5" s="1"/>
  <c r="O31" i="5" s="1"/>
  <c r="O61" i="5"/>
  <c r="M90" i="5"/>
  <c r="M88" i="5" s="1"/>
  <c r="N183" i="5"/>
  <c r="L331" i="5"/>
  <c r="O331" i="5" s="1"/>
  <c r="M392" i="5"/>
  <c r="P392" i="5" s="1"/>
  <c r="L44" i="6"/>
  <c r="O44" i="6" s="1"/>
  <c r="L23" i="6"/>
  <c r="O46" i="6"/>
  <c r="O67" i="6"/>
  <c r="L72" i="6"/>
  <c r="O72" i="6" s="1"/>
  <c r="O74" i="6"/>
  <c r="K86" i="6"/>
  <c r="M135" i="6"/>
  <c r="P135" i="6" s="1"/>
  <c r="L183" i="6"/>
  <c r="K271" i="6"/>
  <c r="O333" i="6"/>
  <c r="N330" i="6"/>
  <c r="J433" i="6"/>
  <c r="P524" i="6"/>
  <c r="M523" i="6"/>
  <c r="P523" i="6" s="1"/>
  <c r="N19" i="6"/>
  <c r="N12" i="6"/>
  <c r="O278" i="6"/>
  <c r="M183" i="5"/>
  <c r="M181" i="5" s="1"/>
  <c r="N317" i="5"/>
  <c r="N315" i="5" s="1"/>
  <c r="K385" i="5"/>
  <c r="N15" i="6"/>
  <c r="L69" i="6"/>
  <c r="O69" i="6" s="1"/>
  <c r="O71" i="6"/>
  <c r="P89" i="6"/>
  <c r="M88" i="6"/>
  <c r="O133" i="6"/>
  <c r="L138" i="6"/>
  <c r="O138" i="6" s="1"/>
  <c r="O140" i="6"/>
  <c r="L228" i="6"/>
  <c r="L238" i="6"/>
  <c r="P278" i="6"/>
  <c r="O299" i="6"/>
  <c r="L321" i="6"/>
  <c r="O321" i="6" s="1"/>
  <c r="P323" i="6"/>
  <c r="M317" i="6"/>
  <c r="O329" i="6"/>
  <c r="M331" i="6"/>
  <c r="P331" i="6" s="1"/>
  <c r="P333" i="6"/>
  <c r="L347" i="6"/>
  <c r="O350" i="6"/>
  <c r="N422" i="6"/>
  <c r="O422" i="6" s="1"/>
  <c r="N421" i="6"/>
  <c r="K620" i="4"/>
  <c r="M47" i="5"/>
  <c r="P47" i="5" s="1"/>
  <c r="P61" i="5"/>
  <c r="O127" i="5"/>
  <c r="L167" i="5"/>
  <c r="L165" i="5" s="1"/>
  <c r="N279" i="5"/>
  <c r="N277" i="5" s="1"/>
  <c r="N300" i="5"/>
  <c r="N298" i="5" s="1"/>
  <c r="M331" i="5"/>
  <c r="P331" i="5" s="1"/>
  <c r="J327" i="5"/>
  <c r="K327" i="5" s="1"/>
  <c r="M347" i="5"/>
  <c r="M345" i="5" s="1"/>
  <c r="L421" i="5"/>
  <c r="L419" i="5" s="1"/>
  <c r="N29" i="6"/>
  <c r="O42" i="6"/>
  <c r="M23" i="6"/>
  <c r="P46" i="6"/>
  <c r="L47" i="6"/>
  <c r="O47" i="6" s="1"/>
  <c r="O49" i="6"/>
  <c r="I76" i="6"/>
  <c r="K82" i="6"/>
  <c r="O320" i="6"/>
  <c r="L317" i="6"/>
  <c r="O317" i="6" s="1"/>
  <c r="L348" i="6"/>
  <c r="O348" i="6" s="1"/>
  <c r="P394" i="6"/>
  <c r="M391" i="6"/>
  <c r="O449" i="6"/>
  <c r="L446" i="6"/>
  <c r="O446" i="6" s="1"/>
  <c r="M187" i="6"/>
  <c r="P187" i="6" s="1"/>
  <c r="P407" i="6"/>
  <c r="M404" i="6"/>
  <c r="M121" i="5"/>
  <c r="M119" i="5" s="1"/>
  <c r="L209" i="5"/>
  <c r="O209" i="5" s="1"/>
  <c r="I260" i="5"/>
  <c r="K260" i="5" s="1"/>
  <c r="M263" i="5"/>
  <c r="M261" i="5" s="1"/>
  <c r="I276" i="5"/>
  <c r="K276" i="5" s="1"/>
  <c r="P351" i="5"/>
  <c r="L26" i="6"/>
  <c r="M44" i="6"/>
  <c r="P44" i="6" s="1"/>
  <c r="P49" i="6"/>
  <c r="M26" i="6"/>
  <c r="M72" i="6"/>
  <c r="P72" i="6" s="1"/>
  <c r="K79" i="6"/>
  <c r="I77" i="6"/>
  <c r="L184" i="6"/>
  <c r="O184" i="6" s="1"/>
  <c r="P186" i="6"/>
  <c r="M183" i="6"/>
  <c r="L249" i="6"/>
  <c r="O249" i="6" s="1"/>
  <c r="L231" i="6"/>
  <c r="O262" i="6"/>
  <c r="M392" i="6"/>
  <c r="P392" i="6" s="1"/>
  <c r="N446" i="6"/>
  <c r="N444" i="6" s="1"/>
  <c r="N447" i="6"/>
  <c r="I442" i="6"/>
  <c r="K442" i="6" s="1"/>
  <c r="K460" i="6"/>
  <c r="M94" i="6"/>
  <c r="P94" i="6" s="1"/>
  <c r="P96" i="6"/>
  <c r="L135" i="6"/>
  <c r="O135" i="6" s="1"/>
  <c r="O137" i="6"/>
  <c r="I164" i="6"/>
  <c r="K164" i="6" s="1"/>
  <c r="N525" i="6"/>
  <c r="N523" i="6" s="1"/>
  <c r="N526" i="6"/>
  <c r="O630" i="6"/>
  <c r="L629" i="6"/>
  <c r="O629" i="6" s="1"/>
  <c r="N68" i="5"/>
  <c r="N66" i="5" s="1"/>
  <c r="L279" i="5"/>
  <c r="O279" i="5" s="1"/>
  <c r="K560" i="5"/>
  <c r="N23" i="6"/>
  <c r="L231" i="4"/>
  <c r="M267" i="4"/>
  <c r="P267" i="4" s="1"/>
  <c r="M151" i="5"/>
  <c r="L155" i="5"/>
  <c r="O155" i="5" s="1"/>
  <c r="L183" i="5"/>
  <c r="K372" i="5"/>
  <c r="M408" i="5"/>
  <c r="P408" i="5" s="1"/>
  <c r="L631" i="5"/>
  <c r="O631" i="5" s="1"/>
  <c r="P22" i="6"/>
  <c r="M19" i="6"/>
  <c r="M12" i="6"/>
  <c r="M47" i="6"/>
  <c r="P47" i="6" s="1"/>
  <c r="M91" i="6"/>
  <c r="P93" i="6"/>
  <c r="I87" i="6"/>
  <c r="K87" i="6" s="1"/>
  <c r="K99" i="6"/>
  <c r="L134" i="6"/>
  <c r="O134" i="6" s="1"/>
  <c r="M184" i="6"/>
  <c r="P184" i="6" s="1"/>
  <c r="I248" i="6"/>
  <c r="K248" i="6" s="1"/>
  <c r="K255" i="6"/>
  <c r="P262" i="6"/>
  <c r="N392" i="6"/>
  <c r="N419" i="6"/>
  <c r="K440" i="6"/>
  <c r="L447" i="6"/>
  <c r="O447" i="6" s="1"/>
  <c r="J537" i="6"/>
  <c r="J522" i="6" s="1"/>
  <c r="K538" i="6"/>
  <c r="L12" i="6"/>
  <c r="L19" i="6"/>
  <c r="O93" i="6"/>
  <c r="O96" i="6"/>
  <c r="O166" i="6"/>
  <c r="M267" i="6"/>
  <c r="P267" i="6" s="1"/>
  <c r="P336" i="6"/>
  <c r="L391" i="6"/>
  <c r="J543" i="6"/>
  <c r="K543" i="6" s="1"/>
  <c r="N687" i="6"/>
  <c r="N688" i="6"/>
  <c r="N26" i="6"/>
  <c r="L230" i="6"/>
  <c r="M264" i="6"/>
  <c r="P264" i="6" s="1"/>
  <c r="M280" i="6"/>
  <c r="P280" i="6" s="1"/>
  <c r="N298" i="6"/>
  <c r="M304" i="6"/>
  <c r="P304" i="6" s="1"/>
  <c r="J327" i="6"/>
  <c r="K327" i="6" s="1"/>
  <c r="M347" i="6"/>
  <c r="K374" i="6"/>
  <c r="M395" i="6"/>
  <c r="P395" i="6" s="1"/>
  <c r="O403" i="6"/>
  <c r="O535" i="6"/>
  <c r="L525" i="6"/>
  <c r="O525" i="6" s="1"/>
  <c r="L533" i="6"/>
  <c r="O533" i="6" s="1"/>
  <c r="L547" i="6"/>
  <c r="O547" i="6" s="1"/>
  <c r="M549" i="6"/>
  <c r="L546" i="6"/>
  <c r="O546" i="6" s="1"/>
  <c r="L632" i="6"/>
  <c r="O632" i="6" s="1"/>
  <c r="O634" i="6"/>
  <c r="M634" i="6"/>
  <c r="O641" i="6"/>
  <c r="L639" i="6"/>
  <c r="O639" i="6" s="1"/>
  <c r="M301" i="6"/>
  <c r="P301" i="6" s="1"/>
  <c r="K360" i="6"/>
  <c r="N472" i="6"/>
  <c r="I592" i="6"/>
  <c r="K592" i="6" s="1"/>
  <c r="K593" i="6"/>
  <c r="N631" i="6"/>
  <c r="N629" i="6" s="1"/>
  <c r="N632" i="6"/>
  <c r="N655" i="6"/>
  <c r="M263" i="6"/>
  <c r="P263" i="6" s="1"/>
  <c r="M424" i="6"/>
  <c r="L421" i="6"/>
  <c r="L477" i="6"/>
  <c r="O477" i="6" s="1"/>
  <c r="O479" i="6"/>
  <c r="K537" i="6"/>
  <c r="I522" i="6"/>
  <c r="K522" i="6" s="1"/>
  <c r="O545" i="6"/>
  <c r="P350" i="6"/>
  <c r="M444" i="6"/>
  <c r="P444" i="6" s="1"/>
  <c r="L502" i="6"/>
  <c r="O502" i="6" s="1"/>
  <c r="N502" i="6"/>
  <c r="N685" i="6"/>
  <c r="P738" i="6"/>
  <c r="M737" i="6"/>
  <c r="P737" i="6" s="1"/>
  <c r="P771" i="6"/>
  <c r="M770" i="6"/>
  <c r="P770" i="6" s="1"/>
  <c r="O787" i="6"/>
  <c r="L786" i="6"/>
  <c r="O786" i="6" s="1"/>
  <c r="I785" i="6"/>
  <c r="K785" i="6" s="1"/>
  <c r="K800" i="6"/>
  <c r="O806" i="6"/>
  <c r="L805" i="6"/>
  <c r="O805" i="6" s="1"/>
  <c r="P656" i="6"/>
  <c r="M657" i="6"/>
  <c r="P657" i="6" s="1"/>
  <c r="M658" i="6"/>
  <c r="P658" i="6" s="1"/>
  <c r="P660" i="6"/>
  <c r="P755" i="6"/>
  <c r="M754" i="6"/>
  <c r="P754" i="6" s="1"/>
  <c r="K647" i="6"/>
  <c r="N658" i="6"/>
  <c r="O660" i="6"/>
  <c r="O690" i="6"/>
  <c r="N754" i="6"/>
  <c r="K672" i="6"/>
  <c r="L688" i="6"/>
  <c r="M690" i="6"/>
  <c r="M786" i="6"/>
  <c r="P786" i="6" s="1"/>
  <c r="M805" i="6"/>
  <c r="P805" i="6" s="1"/>
  <c r="I654" i="6"/>
  <c r="K654" i="6" s="1"/>
  <c r="L658" i="6"/>
  <c r="O658" i="6" s="1"/>
  <c r="K669" i="6"/>
  <c r="K673" i="6"/>
  <c r="L687" i="6"/>
  <c r="O687" i="6" s="1"/>
  <c r="M138" i="2"/>
  <c r="P138" i="2" s="1"/>
  <c r="L90" i="3"/>
  <c r="L88" i="3" s="1"/>
  <c r="N69" i="5"/>
  <c r="M72" i="5"/>
  <c r="P72" i="5" s="1"/>
  <c r="N90" i="5"/>
  <c r="N88" i="5" s="1"/>
  <c r="I112" i="5"/>
  <c r="K112" i="5" s="1"/>
  <c r="M134" i="5"/>
  <c r="M132" i="5" s="1"/>
  <c r="N152" i="5"/>
  <c r="P168" i="5"/>
  <c r="K288" i="5"/>
  <c r="K374" i="5"/>
  <c r="N404" i="5"/>
  <c r="N402" i="5" s="1"/>
  <c r="M59" i="4"/>
  <c r="P59" i="4" s="1"/>
  <c r="O44" i="5"/>
  <c r="L26" i="5"/>
  <c r="O58" i="5"/>
  <c r="P184" i="5"/>
  <c r="I216" i="5"/>
  <c r="K216" i="5" s="1"/>
  <c r="I314" i="5"/>
  <c r="K314" i="5" s="1"/>
  <c r="M395" i="5"/>
  <c r="P395" i="5" s="1"/>
  <c r="P397" i="5"/>
  <c r="N121" i="5"/>
  <c r="K675" i="5"/>
  <c r="N26" i="5"/>
  <c r="N16" i="5" s="1"/>
  <c r="M23" i="5"/>
  <c r="M21" i="5" s="1"/>
  <c r="P56" i="5"/>
  <c r="L171" i="5"/>
  <c r="O171" i="5" s="1"/>
  <c r="L300" i="5"/>
  <c r="L298" i="5" s="1"/>
  <c r="O306" i="5"/>
  <c r="L334" i="5"/>
  <c r="O334" i="5" s="1"/>
  <c r="P350" i="5"/>
  <c r="I364" i="5"/>
  <c r="K370" i="5"/>
  <c r="L187" i="5"/>
  <c r="O187" i="5" s="1"/>
  <c r="I433" i="5"/>
  <c r="I417" i="5" s="1"/>
  <c r="K674" i="5"/>
  <c r="N391" i="3"/>
  <c r="N389" i="3" s="1"/>
  <c r="L155" i="4"/>
  <c r="O155" i="4" s="1"/>
  <c r="M68" i="5"/>
  <c r="P68" i="5" s="1"/>
  <c r="M26" i="5"/>
  <c r="M24" i="5" s="1"/>
  <c r="I174" i="5"/>
  <c r="K174" i="5" s="1"/>
  <c r="N321" i="5"/>
  <c r="P323" i="5"/>
  <c r="K378" i="5"/>
  <c r="L404" i="5"/>
  <c r="O404" i="5" s="1"/>
  <c r="I434" i="5"/>
  <c r="K434" i="5" s="1"/>
  <c r="L36" i="5"/>
  <c r="L533" i="5"/>
  <c r="O533" i="5" s="1"/>
  <c r="K621" i="5"/>
  <c r="I275" i="3"/>
  <c r="N43" i="4"/>
  <c r="N41" i="4" s="1"/>
  <c r="I260" i="4"/>
  <c r="K260" i="4" s="1"/>
  <c r="J721" i="4"/>
  <c r="L43" i="5"/>
  <c r="L41" i="5" s="1"/>
  <c r="L56" i="5"/>
  <c r="O56" i="5" s="1"/>
  <c r="L91" i="5"/>
  <c r="L94" i="5"/>
  <c r="O94" i="5" s="1"/>
  <c r="L168" i="5"/>
  <c r="O168" i="5" s="1"/>
  <c r="L198" i="5"/>
  <c r="O198" i="5" s="1"/>
  <c r="I233" i="5"/>
  <c r="K233" i="5" s="1"/>
  <c r="K255" i="5"/>
  <c r="M267" i="5"/>
  <c r="P267" i="5" s="1"/>
  <c r="N280" i="5"/>
  <c r="O282" i="5"/>
  <c r="K309" i="5"/>
  <c r="L330" i="5"/>
  <c r="L328" i="5" s="1"/>
  <c r="M334" i="5"/>
  <c r="P334" i="5" s="1"/>
  <c r="M405" i="5"/>
  <c r="P405" i="5" s="1"/>
  <c r="J433" i="5"/>
  <c r="J417" i="5" s="1"/>
  <c r="O549" i="5"/>
  <c r="K593" i="5"/>
  <c r="J722" i="5"/>
  <c r="L788" i="5"/>
  <c r="O788" i="5" s="1"/>
  <c r="K355" i="5"/>
  <c r="L330" i="4"/>
  <c r="L328" i="4" s="1"/>
  <c r="L334" i="4"/>
  <c r="O334" i="4" s="1"/>
  <c r="L23" i="5"/>
  <c r="O46" i="5"/>
  <c r="L122" i="5"/>
  <c r="O122" i="5" s="1"/>
  <c r="L134" i="5"/>
  <c r="L132" i="5" s="1"/>
  <c r="L152" i="5"/>
  <c r="O152" i="5" s="1"/>
  <c r="O170" i="5"/>
  <c r="L184" i="5"/>
  <c r="O184" i="5" s="1"/>
  <c r="I208" i="5"/>
  <c r="K208" i="5" s="1"/>
  <c r="L238" i="5"/>
  <c r="O238" i="5" s="1"/>
  <c r="L283" i="5"/>
  <c r="O283" i="5" s="1"/>
  <c r="M330" i="5"/>
  <c r="M328" i="5" s="1"/>
  <c r="P407" i="5"/>
  <c r="J537" i="5"/>
  <c r="J522" i="5" s="1"/>
  <c r="L546" i="5"/>
  <c r="L544" i="5" s="1"/>
  <c r="L688" i="5"/>
  <c r="O688" i="5" s="1"/>
  <c r="K823" i="5"/>
  <c r="L138" i="4"/>
  <c r="O138" i="4" s="1"/>
  <c r="I143" i="4"/>
  <c r="K143" i="4" s="1"/>
  <c r="O350" i="4"/>
  <c r="L395" i="4"/>
  <c r="O395" i="4" s="1"/>
  <c r="P58" i="5"/>
  <c r="O124" i="5"/>
  <c r="P127" i="5"/>
  <c r="O154" i="5"/>
  <c r="O186" i="5"/>
  <c r="L229" i="5"/>
  <c r="M279" i="5"/>
  <c r="M300" i="5"/>
  <c r="M298" i="5" s="1"/>
  <c r="I443" i="5"/>
  <c r="K443" i="5" s="1"/>
  <c r="L470" i="5"/>
  <c r="O470" i="5" s="1"/>
  <c r="L547" i="5"/>
  <c r="O547" i="5" s="1"/>
  <c r="K568" i="5"/>
  <c r="K649" i="5"/>
  <c r="K672" i="5"/>
  <c r="I143" i="5"/>
  <c r="I131" i="5" s="1"/>
  <c r="M167" i="5"/>
  <c r="O350" i="5"/>
  <c r="J364" i="5"/>
  <c r="M55" i="3"/>
  <c r="M53" i="3" s="1"/>
  <c r="L198" i="4"/>
  <c r="O198" i="4" s="1"/>
  <c r="N55" i="5"/>
  <c r="N59" i="5"/>
  <c r="P59" i="5" s="1"/>
  <c r="I77" i="5"/>
  <c r="N125" i="5"/>
  <c r="O125" i="5" s="1"/>
  <c r="L217" i="5"/>
  <c r="O217" i="5" s="1"/>
  <c r="L230" i="5"/>
  <c r="L231" i="5"/>
  <c r="L263" i="5"/>
  <c r="L261" i="5" s="1"/>
  <c r="L348" i="5"/>
  <c r="O348" i="5" s="1"/>
  <c r="O353" i="5"/>
  <c r="K362" i="5"/>
  <c r="O19" i="5"/>
  <c r="P19" i="5"/>
  <c r="O168" i="4"/>
  <c r="P771" i="5"/>
  <c r="M770" i="5"/>
  <c r="P770" i="5" s="1"/>
  <c r="P788" i="5"/>
  <c r="M786" i="5"/>
  <c r="P786" i="5" s="1"/>
  <c r="N135" i="4"/>
  <c r="M167" i="4"/>
  <c r="M165" i="4" s="1"/>
  <c r="M283" i="4"/>
  <c r="P283" i="4" s="1"/>
  <c r="O351" i="4"/>
  <c r="K369" i="4"/>
  <c r="M395" i="4"/>
  <c r="P395" i="4" s="1"/>
  <c r="L525" i="4"/>
  <c r="O525" i="4" s="1"/>
  <c r="M29" i="5"/>
  <c r="O32" i="5"/>
  <c r="L29" i="5"/>
  <c r="M43" i="5"/>
  <c r="M41" i="5" s="1"/>
  <c r="P67" i="5"/>
  <c r="O71" i="5"/>
  <c r="L69" i="5"/>
  <c r="O69" i="5" s="1"/>
  <c r="N91" i="5"/>
  <c r="P93" i="5"/>
  <c r="M91" i="5"/>
  <c r="N334" i="5"/>
  <c r="N330" i="5"/>
  <c r="N422" i="5"/>
  <c r="N421" i="5"/>
  <c r="N419" i="5" s="1"/>
  <c r="P738" i="5"/>
  <c r="M737" i="5"/>
  <c r="P737" i="5" s="1"/>
  <c r="K99" i="3"/>
  <c r="L230" i="3"/>
  <c r="L151" i="4"/>
  <c r="O151" i="4" s="1"/>
  <c r="K370" i="4"/>
  <c r="K381" i="4"/>
  <c r="N43" i="5"/>
  <c r="N41" i="5" s="1"/>
  <c r="J143" i="5"/>
  <c r="J131" i="5" s="1"/>
  <c r="K144" i="5"/>
  <c r="I226" i="5"/>
  <c r="K248" i="5"/>
  <c r="N301" i="5"/>
  <c r="P301" i="5" s="1"/>
  <c r="P303" i="5"/>
  <c r="O323" i="5"/>
  <c r="L317" i="5"/>
  <c r="O317" i="5" s="1"/>
  <c r="P390" i="5"/>
  <c r="N544" i="5"/>
  <c r="N138" i="5"/>
  <c r="P138" i="5" s="1"/>
  <c r="P140" i="5"/>
  <c r="P262" i="5"/>
  <c r="L122" i="4"/>
  <c r="O122" i="4" s="1"/>
  <c r="L152" i="4"/>
  <c r="O152" i="4" s="1"/>
  <c r="M171" i="4"/>
  <c r="P171" i="4" s="1"/>
  <c r="L317" i="4"/>
  <c r="O317" i="4" s="1"/>
  <c r="O12" i="5"/>
  <c r="P22" i="5"/>
  <c r="P46" i="5"/>
  <c r="I86" i="5"/>
  <c r="K86" i="5" s="1"/>
  <c r="O93" i="5"/>
  <c r="P299" i="5"/>
  <c r="P316" i="5"/>
  <c r="O657" i="5"/>
  <c r="L655" i="5"/>
  <c r="O655" i="5" s="1"/>
  <c r="N264" i="5"/>
  <c r="P264" i="5" s="1"/>
  <c r="P266" i="5"/>
  <c r="L55" i="3"/>
  <c r="L53" i="3" s="1"/>
  <c r="N68" i="3"/>
  <c r="N66" i="3" s="1"/>
  <c r="O320" i="3"/>
  <c r="N55" i="4"/>
  <c r="N53" i="4" s="1"/>
  <c r="I197" i="4"/>
  <c r="K197" i="4" s="1"/>
  <c r="L267" i="4"/>
  <c r="O267" i="4" s="1"/>
  <c r="L318" i="4"/>
  <c r="O318" i="4" s="1"/>
  <c r="M12" i="5"/>
  <c r="O49" i="5"/>
  <c r="L47" i="5"/>
  <c r="O47" i="5" s="1"/>
  <c r="P71" i="5"/>
  <c r="O74" i="5"/>
  <c r="L72" i="5"/>
  <c r="O72" i="5" s="1"/>
  <c r="N134" i="5"/>
  <c r="O25" i="5"/>
  <c r="L15" i="5"/>
  <c r="L9" i="5" s="1"/>
  <c r="O686" i="5"/>
  <c r="P807" i="5"/>
  <c r="M805" i="5"/>
  <c r="P805" i="5" s="1"/>
  <c r="K385" i="2"/>
  <c r="L33" i="4"/>
  <c r="L31" i="4" s="1"/>
  <c r="P71" i="4"/>
  <c r="L249" i="4"/>
  <c r="O249" i="4" s="1"/>
  <c r="N300" i="4"/>
  <c r="N298" i="4" s="1"/>
  <c r="O303" i="4"/>
  <c r="N404" i="4"/>
  <c r="N402" i="4" s="1"/>
  <c r="N15" i="5"/>
  <c r="N23" i="5"/>
  <c r="M44" i="5"/>
  <c r="P44" i="5" s="1"/>
  <c r="M55" i="5"/>
  <c r="I76" i="5"/>
  <c r="P96" i="5"/>
  <c r="M94" i="5"/>
  <c r="P94" i="5" s="1"/>
  <c r="K99" i="5"/>
  <c r="P133" i="5"/>
  <c r="N135" i="5"/>
  <c r="O135" i="5" s="1"/>
  <c r="P137" i="5"/>
  <c r="I148" i="5"/>
  <c r="K148" i="5" s="1"/>
  <c r="I197" i="5"/>
  <c r="K197" i="5" s="1"/>
  <c r="K236" i="5"/>
  <c r="N263" i="5"/>
  <c r="K340" i="5"/>
  <c r="J559" i="5"/>
  <c r="K576" i="5"/>
  <c r="M122" i="5"/>
  <c r="P122" i="5" s="1"/>
  <c r="M125" i="5"/>
  <c r="O137" i="5"/>
  <c r="O140" i="5"/>
  <c r="M152" i="5"/>
  <c r="P152" i="5" s="1"/>
  <c r="M155" i="5"/>
  <c r="P155" i="5" s="1"/>
  <c r="O166" i="5"/>
  <c r="P170" i="5"/>
  <c r="P173" i="5"/>
  <c r="O182" i="5"/>
  <c r="P186" i="5"/>
  <c r="P189" i="5"/>
  <c r="O266" i="5"/>
  <c r="O269" i="5"/>
  <c r="O278" i="5"/>
  <c r="P282" i="5"/>
  <c r="P285" i="5"/>
  <c r="O303" i="5"/>
  <c r="P306" i="5"/>
  <c r="L392" i="5"/>
  <c r="O392" i="5" s="1"/>
  <c r="O394" i="5"/>
  <c r="L422" i="5"/>
  <c r="O422" i="5" s="1"/>
  <c r="O424" i="5"/>
  <c r="M424" i="5"/>
  <c r="O456" i="5"/>
  <c r="L446" i="5"/>
  <c r="O446" i="5" s="1"/>
  <c r="L454" i="5"/>
  <c r="O454" i="5" s="1"/>
  <c r="N469" i="5"/>
  <c r="N467" i="5" s="1"/>
  <c r="M469" i="5"/>
  <c r="M467" i="5" s="1"/>
  <c r="P467" i="5" s="1"/>
  <c r="M470" i="5"/>
  <c r="P470" i="5" s="1"/>
  <c r="O787" i="5"/>
  <c r="I785" i="5"/>
  <c r="K785" i="5" s="1"/>
  <c r="K800" i="5"/>
  <c r="O806" i="5"/>
  <c r="L805" i="5"/>
  <c r="O805" i="5" s="1"/>
  <c r="O407" i="5"/>
  <c r="L405" i="5"/>
  <c r="O405" i="5" s="1"/>
  <c r="M546" i="5"/>
  <c r="M547" i="5"/>
  <c r="P547" i="5" s="1"/>
  <c r="P549" i="5"/>
  <c r="K651" i="5"/>
  <c r="I628" i="5"/>
  <c r="K628" i="5" s="1"/>
  <c r="K244" i="5"/>
  <c r="L249" i="5"/>
  <c r="O249" i="5" s="1"/>
  <c r="M304" i="5"/>
  <c r="P304" i="5" s="1"/>
  <c r="K338" i="5"/>
  <c r="L347" i="5"/>
  <c r="L395" i="5"/>
  <c r="O395" i="5" s="1"/>
  <c r="O397" i="5"/>
  <c r="O431" i="5"/>
  <c r="L429" i="5"/>
  <c r="O429" i="5" s="1"/>
  <c r="P472" i="5"/>
  <c r="O630" i="5"/>
  <c r="O660" i="5"/>
  <c r="L658" i="5"/>
  <c r="O658" i="5" s="1"/>
  <c r="P755" i="5"/>
  <c r="M754" i="5"/>
  <c r="P754" i="5" s="1"/>
  <c r="O410" i="5"/>
  <c r="L408" i="5"/>
  <c r="O408" i="5" s="1"/>
  <c r="P420" i="5"/>
  <c r="I442" i="5"/>
  <c r="K442" i="5" s="1"/>
  <c r="K460" i="5"/>
  <c r="P468" i="5"/>
  <c r="O503" i="5"/>
  <c r="L502" i="5"/>
  <c r="O502" i="5" s="1"/>
  <c r="N546" i="5"/>
  <c r="N547" i="5"/>
  <c r="P687" i="5"/>
  <c r="M685" i="5"/>
  <c r="P685" i="5" s="1"/>
  <c r="I275" i="5"/>
  <c r="K275" i="5" s="1"/>
  <c r="M317" i="5"/>
  <c r="P317" i="5" s="1"/>
  <c r="N347" i="5"/>
  <c r="P353" i="5"/>
  <c r="N391" i="5"/>
  <c r="N389" i="5" s="1"/>
  <c r="L477" i="5"/>
  <c r="O477" i="5" s="1"/>
  <c r="L469" i="5"/>
  <c r="O479" i="5"/>
  <c r="M502" i="5"/>
  <c r="P502" i="5" s="1"/>
  <c r="O524" i="5"/>
  <c r="K592" i="5"/>
  <c r="O632" i="5"/>
  <c r="P403" i="5"/>
  <c r="O445" i="5"/>
  <c r="O472" i="5"/>
  <c r="O545" i="5"/>
  <c r="I654" i="5"/>
  <c r="K654" i="5" s="1"/>
  <c r="P656" i="5"/>
  <c r="K669" i="5"/>
  <c r="L687" i="5"/>
  <c r="O687" i="5" s="1"/>
  <c r="I208" i="2"/>
  <c r="K208" i="2" s="1"/>
  <c r="K372" i="2"/>
  <c r="K362" i="4"/>
  <c r="M56" i="4"/>
  <c r="P56" i="4" s="1"/>
  <c r="P58" i="4"/>
  <c r="K287" i="4"/>
  <c r="I276" i="4"/>
  <c r="K276" i="4" s="1"/>
  <c r="P49" i="4"/>
  <c r="M47" i="4"/>
  <c r="P47" i="4" s="1"/>
  <c r="L184" i="4"/>
  <c r="O184" i="4" s="1"/>
  <c r="O186" i="4"/>
  <c r="L183" i="4"/>
  <c r="L181" i="4" s="1"/>
  <c r="K98" i="3"/>
  <c r="I86" i="3"/>
  <c r="K86" i="3" s="1"/>
  <c r="O137" i="4"/>
  <c r="L135" i="4"/>
  <c r="O135" i="4" s="1"/>
  <c r="K828" i="2"/>
  <c r="M300" i="3"/>
  <c r="M298" i="3" s="1"/>
  <c r="P91" i="4"/>
  <c r="L321" i="4"/>
  <c r="O321" i="4" s="1"/>
  <c r="I522" i="4"/>
  <c r="K522" i="4" s="1"/>
  <c r="I628" i="4"/>
  <c r="K628" i="4" s="1"/>
  <c r="K674" i="4"/>
  <c r="O791" i="4"/>
  <c r="K821" i="4"/>
  <c r="K824" i="4"/>
  <c r="K827" i="4"/>
  <c r="L68" i="3"/>
  <c r="L66" i="3" s="1"/>
  <c r="L279" i="3"/>
  <c r="L277" i="3" s="1"/>
  <c r="L283" i="3"/>
  <c r="O283" i="3" s="1"/>
  <c r="N347" i="3"/>
  <c r="N345" i="3" s="1"/>
  <c r="O58" i="4"/>
  <c r="I237" i="4"/>
  <c r="K237" i="4" s="1"/>
  <c r="J364" i="4"/>
  <c r="L36" i="4"/>
  <c r="O36" i="4" s="1"/>
  <c r="O154" i="3"/>
  <c r="M168" i="3"/>
  <c r="P168" i="3" s="1"/>
  <c r="M171" i="3"/>
  <c r="P171" i="3" s="1"/>
  <c r="I233" i="3"/>
  <c r="K233" i="3" s="1"/>
  <c r="K374" i="3"/>
  <c r="I443" i="3"/>
  <c r="K443" i="3" s="1"/>
  <c r="P184" i="4"/>
  <c r="M330" i="4"/>
  <c r="M328" i="4" s="1"/>
  <c r="L348" i="4"/>
  <c r="O348" i="4" s="1"/>
  <c r="K561" i="4"/>
  <c r="K822" i="4"/>
  <c r="K828" i="4"/>
  <c r="M68" i="4"/>
  <c r="P68" i="4" s="1"/>
  <c r="L187" i="4"/>
  <c r="O187" i="4" s="1"/>
  <c r="K338" i="4"/>
  <c r="L447" i="3"/>
  <c r="N68" i="4"/>
  <c r="N66" i="4" s="1"/>
  <c r="K359" i="4"/>
  <c r="L631" i="4"/>
  <c r="O631" i="4" s="1"/>
  <c r="K823" i="4"/>
  <c r="O306" i="4"/>
  <c r="L300" i="4"/>
  <c r="O300" i="4" s="1"/>
  <c r="L304" i="4"/>
  <c r="O304" i="4" s="1"/>
  <c r="J433" i="4"/>
  <c r="J417" i="4" s="1"/>
  <c r="K435" i="4"/>
  <c r="J537" i="4"/>
  <c r="J522" i="4" s="1"/>
  <c r="K538" i="4"/>
  <c r="M392" i="3"/>
  <c r="P392" i="3" s="1"/>
  <c r="N404" i="3"/>
  <c r="N402" i="3" s="1"/>
  <c r="N44" i="4"/>
  <c r="O44" i="4" s="1"/>
  <c r="L72" i="4"/>
  <c r="O72" i="4" s="1"/>
  <c r="O93" i="4"/>
  <c r="L125" i="4"/>
  <c r="O125" i="4" s="1"/>
  <c r="N152" i="4"/>
  <c r="L264" i="4"/>
  <c r="O264" i="4" s="1"/>
  <c r="L263" i="4"/>
  <c r="N391" i="4"/>
  <c r="N389" i="4" s="1"/>
  <c r="N68" i="2"/>
  <c r="N66" i="2" s="1"/>
  <c r="L546" i="2"/>
  <c r="L544" i="2" s="1"/>
  <c r="O544" i="2" s="1"/>
  <c r="K146" i="3"/>
  <c r="I260" i="3"/>
  <c r="K260" i="3" s="1"/>
  <c r="L317" i="3"/>
  <c r="L315" i="3" s="1"/>
  <c r="N330" i="3"/>
  <c r="N328" i="3" s="1"/>
  <c r="K651" i="3"/>
  <c r="L26" i="4"/>
  <c r="L24" i="4" s="1"/>
  <c r="M72" i="4"/>
  <c r="P72" i="4" s="1"/>
  <c r="M90" i="4"/>
  <c r="M88" i="4" s="1"/>
  <c r="M94" i="4"/>
  <c r="P94" i="4" s="1"/>
  <c r="L121" i="4"/>
  <c r="N121" i="4"/>
  <c r="N119" i="4" s="1"/>
  <c r="L238" i="4"/>
  <c r="O238" i="4" s="1"/>
  <c r="L228" i="4"/>
  <c r="K288" i="4"/>
  <c r="I314" i="4"/>
  <c r="K314" i="4" s="1"/>
  <c r="O353" i="4"/>
  <c r="L392" i="4"/>
  <c r="O392" i="4" s="1"/>
  <c r="M472" i="4"/>
  <c r="P472" i="4" s="1"/>
  <c r="O472" i="4"/>
  <c r="L469" i="4"/>
  <c r="O535" i="4"/>
  <c r="L533" i="4"/>
  <c r="O533" i="4" s="1"/>
  <c r="I559" i="4"/>
  <c r="L69" i="3"/>
  <c r="L72" i="3"/>
  <c r="O72" i="3" s="1"/>
  <c r="P74" i="3"/>
  <c r="M347" i="3"/>
  <c r="M345" i="3" s="1"/>
  <c r="O49" i="4"/>
  <c r="M55" i="4"/>
  <c r="M53" i="4" s="1"/>
  <c r="N72" i="4"/>
  <c r="P74" i="4"/>
  <c r="N90" i="4"/>
  <c r="N88" i="4" s="1"/>
  <c r="N183" i="4"/>
  <c r="N181" i="4" s="1"/>
  <c r="M279" i="4"/>
  <c r="P279" i="4" s="1"/>
  <c r="M321" i="4"/>
  <c r="P321" i="4" s="1"/>
  <c r="P323" i="4"/>
  <c r="N331" i="4"/>
  <c r="O331" i="4" s="1"/>
  <c r="N330" i="4"/>
  <c r="P353" i="4"/>
  <c r="M347" i="4"/>
  <c r="M345" i="4" s="1"/>
  <c r="O394" i="4"/>
  <c r="L547" i="4"/>
  <c r="O547" i="4" s="1"/>
  <c r="L546" i="4"/>
  <c r="L544" i="4" s="1"/>
  <c r="I112" i="4"/>
  <c r="K112" i="4" s="1"/>
  <c r="L134" i="4"/>
  <c r="I174" i="4"/>
  <c r="I208" i="4"/>
  <c r="K208" i="4" s="1"/>
  <c r="K215" i="4"/>
  <c r="N317" i="4"/>
  <c r="N315" i="4" s="1"/>
  <c r="N321" i="4"/>
  <c r="P407" i="4"/>
  <c r="M405" i="4"/>
  <c r="P405" i="4" s="1"/>
  <c r="M404" i="4"/>
  <c r="P404" i="4" s="1"/>
  <c r="I433" i="4"/>
  <c r="O479" i="4"/>
  <c r="L477" i="4"/>
  <c r="O477" i="4" s="1"/>
  <c r="N134" i="2"/>
  <c r="N132" i="2" s="1"/>
  <c r="L171" i="3"/>
  <c r="O171" i="3" s="1"/>
  <c r="I364" i="3"/>
  <c r="M447" i="3"/>
  <c r="P447" i="3" s="1"/>
  <c r="M23" i="4"/>
  <c r="M21" i="4" s="1"/>
  <c r="K115" i="4"/>
  <c r="M151" i="4"/>
  <c r="M149" i="4" s="1"/>
  <c r="P149" i="4" s="1"/>
  <c r="M152" i="4"/>
  <c r="P152" i="4" s="1"/>
  <c r="P154" i="4"/>
  <c r="L229" i="4"/>
  <c r="P282" i="4"/>
  <c r="M334" i="4"/>
  <c r="P334" i="4" s="1"/>
  <c r="N347" i="4"/>
  <c r="L639" i="4"/>
  <c r="O639" i="4" s="1"/>
  <c r="O641" i="4"/>
  <c r="O660" i="4"/>
  <c r="L657" i="4"/>
  <c r="O657" i="4" s="1"/>
  <c r="L217" i="4"/>
  <c r="P350" i="4"/>
  <c r="K378" i="4"/>
  <c r="L421" i="4"/>
  <c r="N263" i="4"/>
  <c r="P333" i="4"/>
  <c r="K355" i="4"/>
  <c r="K374" i="4"/>
  <c r="K379" i="4"/>
  <c r="M391" i="4"/>
  <c r="O333" i="4"/>
  <c r="K372" i="4"/>
  <c r="L422" i="4"/>
  <c r="O422" i="4" s="1"/>
  <c r="O424" i="4"/>
  <c r="P12" i="4"/>
  <c r="M9" i="4"/>
  <c r="P15" i="4"/>
  <c r="O71" i="4"/>
  <c r="L68" i="4"/>
  <c r="O68" i="4" s="1"/>
  <c r="M391" i="2"/>
  <c r="M389" i="2" s="1"/>
  <c r="P395" i="2"/>
  <c r="I197" i="3"/>
  <c r="K197" i="3" s="1"/>
  <c r="O336" i="3"/>
  <c r="M348" i="3"/>
  <c r="L23" i="4"/>
  <c r="N26" i="4"/>
  <c r="N16" i="4" s="1"/>
  <c r="M29" i="4"/>
  <c r="N31" i="4"/>
  <c r="M34" i="4"/>
  <c r="P34" i="4" s="1"/>
  <c r="L43" i="4"/>
  <c r="I76" i="4"/>
  <c r="K82" i="4"/>
  <c r="L90" i="4"/>
  <c r="O96" i="4"/>
  <c r="K100" i="4"/>
  <c r="M122" i="4"/>
  <c r="P122" i="4" s="1"/>
  <c r="M121" i="4"/>
  <c r="P121" i="4" s="1"/>
  <c r="P137" i="4"/>
  <c r="M134" i="4"/>
  <c r="P134" i="4" s="1"/>
  <c r="I148" i="4"/>
  <c r="K148" i="4" s="1"/>
  <c r="L167" i="4"/>
  <c r="K224" i="4"/>
  <c r="I216" i="4"/>
  <c r="K216" i="4" s="1"/>
  <c r="O285" i="4"/>
  <c r="L69" i="4"/>
  <c r="O69" i="4" s="1"/>
  <c r="P189" i="4"/>
  <c r="M187" i="4"/>
  <c r="P187" i="4" s="1"/>
  <c r="M549" i="2"/>
  <c r="M546" i="2" s="1"/>
  <c r="P546" i="2" s="1"/>
  <c r="N134" i="3"/>
  <c r="N132" i="3" s="1"/>
  <c r="O140" i="3"/>
  <c r="L229" i="3"/>
  <c r="L231" i="3"/>
  <c r="P407" i="3"/>
  <c r="L788" i="3"/>
  <c r="O788" i="3" s="1"/>
  <c r="O12" i="4"/>
  <c r="N23" i="4"/>
  <c r="N21" i="4" s="1"/>
  <c r="N29" i="4"/>
  <c r="P32" i="4"/>
  <c r="P35" i="4"/>
  <c r="M43" i="4"/>
  <c r="O46" i="4"/>
  <c r="O56" i="4"/>
  <c r="K79" i="4"/>
  <c r="I77" i="4"/>
  <c r="I87" i="4"/>
  <c r="K87" i="4" s="1"/>
  <c r="P127" i="4"/>
  <c r="P133" i="4"/>
  <c r="O182" i="4"/>
  <c r="N217" i="4"/>
  <c r="K225" i="4"/>
  <c r="O266" i="4"/>
  <c r="P278" i="4"/>
  <c r="P320" i="4"/>
  <c r="M317" i="4"/>
  <c r="L405" i="4"/>
  <c r="O405" i="4" s="1"/>
  <c r="O407" i="4"/>
  <c r="L404" i="4"/>
  <c r="O404" i="4" s="1"/>
  <c r="O445" i="4"/>
  <c r="L444" i="4"/>
  <c r="L171" i="4"/>
  <c r="O171" i="4" s="1"/>
  <c r="O124" i="3"/>
  <c r="O138" i="3"/>
  <c r="P320" i="3"/>
  <c r="K378" i="3"/>
  <c r="K381" i="3"/>
  <c r="P46" i="4"/>
  <c r="O61" i="4"/>
  <c r="P67" i="4"/>
  <c r="I130" i="4"/>
  <c r="K130" i="4" s="1"/>
  <c r="K144" i="4"/>
  <c r="J143" i="4"/>
  <c r="J131" i="4" s="1"/>
  <c r="P186" i="4"/>
  <c r="M183" i="4"/>
  <c r="I190" i="4"/>
  <c r="K190" i="4" s="1"/>
  <c r="L209" i="4"/>
  <c r="O209" i="4" s="1"/>
  <c r="P266" i="4"/>
  <c r="M264" i="4"/>
  <c r="P264" i="4" s="1"/>
  <c r="N279" i="4"/>
  <c r="N277" i="4" s="1"/>
  <c r="K309" i="4"/>
  <c r="M318" i="4"/>
  <c r="P318" i="4" s="1"/>
  <c r="M421" i="4"/>
  <c r="M422" i="4"/>
  <c r="P422" i="4" s="1"/>
  <c r="P424" i="4"/>
  <c r="O446" i="4"/>
  <c r="P138" i="3"/>
  <c r="O353" i="3"/>
  <c r="J364" i="3"/>
  <c r="N15" i="4"/>
  <c r="M26" i="4"/>
  <c r="L55" i="4"/>
  <c r="P170" i="4"/>
  <c r="M168" i="4"/>
  <c r="P168" i="4" s="1"/>
  <c r="P262" i="4"/>
  <c r="P303" i="4"/>
  <c r="M300" i="4"/>
  <c r="P300" i="4" s="1"/>
  <c r="M301" i="4"/>
  <c r="P301" i="4" s="1"/>
  <c r="N546" i="4"/>
  <c r="N544" i="4" s="1"/>
  <c r="N547" i="4"/>
  <c r="I87" i="2"/>
  <c r="K87" i="2" s="1"/>
  <c r="L217" i="3"/>
  <c r="O217" i="3" s="1"/>
  <c r="N263" i="3"/>
  <c r="N261" i="3" s="1"/>
  <c r="N318" i="3"/>
  <c r="O318" i="3" s="1"/>
  <c r="N19" i="4"/>
  <c r="N30" i="4"/>
  <c r="P166" i="4"/>
  <c r="O170" i="4"/>
  <c r="N167" i="4"/>
  <c r="I233" i="4"/>
  <c r="K233" i="4" s="1"/>
  <c r="I248" i="4"/>
  <c r="L279" i="4"/>
  <c r="O299" i="4"/>
  <c r="O403" i="4"/>
  <c r="P93" i="4"/>
  <c r="L230" i="4"/>
  <c r="M304" i="4"/>
  <c r="P304" i="4" s="1"/>
  <c r="I434" i="4"/>
  <c r="K438" i="4"/>
  <c r="L447" i="4"/>
  <c r="O447" i="4" s="1"/>
  <c r="O449" i="4"/>
  <c r="M449" i="4"/>
  <c r="O456" i="4"/>
  <c r="L454" i="4"/>
  <c r="O454" i="4" s="1"/>
  <c r="P738" i="4"/>
  <c r="M737" i="4"/>
  <c r="P737" i="4" s="1"/>
  <c r="N446" i="4"/>
  <c r="N447" i="4"/>
  <c r="L15" i="4"/>
  <c r="L29" i="4"/>
  <c r="P157" i="4"/>
  <c r="O282" i="4"/>
  <c r="O316" i="4"/>
  <c r="P410" i="4"/>
  <c r="M408" i="4"/>
  <c r="P408" i="4" s="1"/>
  <c r="P503" i="4"/>
  <c r="M502" i="4"/>
  <c r="P502" i="4" s="1"/>
  <c r="O630" i="4"/>
  <c r="I364" i="4"/>
  <c r="K365" i="4"/>
  <c r="K385" i="4"/>
  <c r="I443" i="4"/>
  <c r="K443" i="4" s="1"/>
  <c r="K462" i="4"/>
  <c r="I592" i="4"/>
  <c r="K592" i="4" s="1"/>
  <c r="K593" i="4"/>
  <c r="N632" i="4"/>
  <c r="N737" i="4"/>
  <c r="I785" i="4"/>
  <c r="K785" i="4" s="1"/>
  <c r="K800" i="4"/>
  <c r="O806" i="4"/>
  <c r="L805" i="4"/>
  <c r="O805" i="4" s="1"/>
  <c r="P771" i="4"/>
  <c r="M770" i="4"/>
  <c r="P770" i="4" s="1"/>
  <c r="L408" i="4"/>
  <c r="O408" i="4" s="1"/>
  <c r="O410" i="4"/>
  <c r="N419" i="4"/>
  <c r="P686" i="4"/>
  <c r="M685" i="4"/>
  <c r="P685" i="4" s="1"/>
  <c r="N770" i="4"/>
  <c r="O787" i="4"/>
  <c r="N444" i="4"/>
  <c r="L632" i="4"/>
  <c r="O632" i="4" s="1"/>
  <c r="O634" i="4"/>
  <c r="P755" i="4"/>
  <c r="M754" i="4"/>
  <c r="P754" i="4" s="1"/>
  <c r="O549" i="4"/>
  <c r="M549" i="4"/>
  <c r="P631" i="4"/>
  <c r="M629" i="4"/>
  <c r="P629" i="4" s="1"/>
  <c r="N754" i="4"/>
  <c r="P394" i="4"/>
  <c r="L470" i="4"/>
  <c r="O470" i="4" s="1"/>
  <c r="L526" i="4"/>
  <c r="O526" i="4" s="1"/>
  <c r="K675" i="4"/>
  <c r="M786" i="4"/>
  <c r="P786" i="4" s="1"/>
  <c r="M805" i="4"/>
  <c r="P805" i="4" s="1"/>
  <c r="K672" i="4"/>
  <c r="L688" i="4"/>
  <c r="O688" i="4" s="1"/>
  <c r="K669" i="4"/>
  <c r="L687" i="4"/>
  <c r="O687" i="4" s="1"/>
  <c r="L347" i="3"/>
  <c r="N121" i="2"/>
  <c r="N119" i="2" s="1"/>
  <c r="L125" i="2"/>
  <c r="O125" i="2" s="1"/>
  <c r="L347" i="2"/>
  <c r="L345" i="2" s="1"/>
  <c r="L33" i="3"/>
  <c r="O33" i="3" s="1"/>
  <c r="L36" i="3"/>
  <c r="O36" i="3" s="1"/>
  <c r="M90" i="3"/>
  <c r="M88" i="3" s="1"/>
  <c r="K325" i="3"/>
  <c r="L330" i="3"/>
  <c r="K338" i="3"/>
  <c r="K355" i="3"/>
  <c r="N395" i="3"/>
  <c r="O557" i="3"/>
  <c r="K576" i="3"/>
  <c r="L631" i="3"/>
  <c r="O631" i="3" s="1"/>
  <c r="L688" i="3"/>
  <c r="O688" i="3" s="1"/>
  <c r="M47" i="1"/>
  <c r="P47" i="1" s="1"/>
  <c r="P336" i="2"/>
  <c r="I559" i="2"/>
  <c r="I543" i="2" s="1"/>
  <c r="K543" i="2" s="1"/>
  <c r="N23" i="3"/>
  <c r="N21" i="3" s="1"/>
  <c r="M94" i="3"/>
  <c r="P94" i="3" s="1"/>
  <c r="N152" i="3"/>
  <c r="O152" i="3" s="1"/>
  <c r="L168" i="3"/>
  <c r="O168" i="3" s="1"/>
  <c r="M183" i="3"/>
  <c r="P186" i="3"/>
  <c r="N167" i="3"/>
  <c r="N165" i="3" s="1"/>
  <c r="M187" i="3"/>
  <c r="P187" i="3" s="1"/>
  <c r="L249" i="3"/>
  <c r="O249" i="3" s="1"/>
  <c r="O306" i="3"/>
  <c r="N348" i="3"/>
  <c r="K369" i="3"/>
  <c r="N405" i="3"/>
  <c r="O407" i="3"/>
  <c r="O535" i="3"/>
  <c r="K568" i="3"/>
  <c r="K369" i="2"/>
  <c r="L121" i="3"/>
  <c r="O121" i="3" s="1"/>
  <c r="N168" i="3"/>
  <c r="I190" i="3"/>
  <c r="K190" i="3" s="1"/>
  <c r="N317" i="3"/>
  <c r="N315" i="3" s="1"/>
  <c r="P333" i="3"/>
  <c r="I434" i="3"/>
  <c r="K434" i="3" s="1"/>
  <c r="K340" i="2"/>
  <c r="O353" i="2"/>
  <c r="M134" i="3"/>
  <c r="M132" i="3" s="1"/>
  <c r="J143" i="3"/>
  <c r="J131" i="3" s="1"/>
  <c r="L209" i="3"/>
  <c r="O209" i="3" s="1"/>
  <c r="O282" i="3"/>
  <c r="L321" i="3"/>
  <c r="O321" i="3" s="1"/>
  <c r="M334" i="3"/>
  <c r="P334" i="3" s="1"/>
  <c r="I543" i="3"/>
  <c r="K543" i="3" s="1"/>
  <c r="K822" i="3"/>
  <c r="K828" i="3"/>
  <c r="K674" i="3"/>
  <c r="M55" i="2"/>
  <c r="M53" i="2" s="1"/>
  <c r="L231" i="2"/>
  <c r="K647" i="2"/>
  <c r="N44" i="3"/>
  <c r="P44" i="3" s="1"/>
  <c r="O46" i="3"/>
  <c r="P91" i="3"/>
  <c r="M135" i="3"/>
  <c r="I143" i="3"/>
  <c r="M155" i="3"/>
  <c r="P155" i="3" s="1"/>
  <c r="L198" i="3"/>
  <c r="O198" i="3" s="1"/>
  <c r="L228" i="3"/>
  <c r="L238" i="3"/>
  <c r="O238" i="3" s="1"/>
  <c r="N321" i="3"/>
  <c r="L331" i="3"/>
  <c r="O331" i="3" s="1"/>
  <c r="O350" i="3"/>
  <c r="K372" i="3"/>
  <c r="M549" i="3"/>
  <c r="M546" i="3" s="1"/>
  <c r="M544" i="3" s="1"/>
  <c r="K560" i="3"/>
  <c r="J722" i="3"/>
  <c r="K224" i="2"/>
  <c r="L230" i="2"/>
  <c r="N317" i="2"/>
  <c r="N315" i="2" s="1"/>
  <c r="K460" i="2"/>
  <c r="L47" i="3"/>
  <c r="O47" i="3" s="1"/>
  <c r="N55" i="3"/>
  <c r="N53" i="3" s="1"/>
  <c r="P61" i="3"/>
  <c r="N69" i="3"/>
  <c r="P69" i="3" s="1"/>
  <c r="O71" i="3"/>
  <c r="M125" i="3"/>
  <c r="P125" i="3" s="1"/>
  <c r="N135" i="3"/>
  <c r="P137" i="3"/>
  <c r="I208" i="3"/>
  <c r="K208" i="3" s="1"/>
  <c r="I248" i="3"/>
  <c r="K248" i="3" s="1"/>
  <c r="M264" i="3"/>
  <c r="P264" i="3" s="1"/>
  <c r="P282" i="3"/>
  <c r="I297" i="3"/>
  <c r="K297" i="3" s="1"/>
  <c r="L351" i="3"/>
  <c r="O351" i="3" s="1"/>
  <c r="P353" i="3"/>
  <c r="K359" i="3"/>
  <c r="K385" i="3"/>
  <c r="L404" i="3"/>
  <c r="L408" i="3"/>
  <c r="O408" i="3" s="1"/>
  <c r="L469" i="3"/>
  <c r="L467" i="3" s="1"/>
  <c r="O467" i="3" s="1"/>
  <c r="O660" i="3"/>
  <c r="K823" i="3"/>
  <c r="L55" i="2"/>
  <c r="L53" i="2" s="1"/>
  <c r="O189" i="2"/>
  <c r="O303" i="2"/>
  <c r="L43" i="3"/>
  <c r="L41" i="3" s="1"/>
  <c r="P59" i="3"/>
  <c r="N183" i="3"/>
  <c r="N181" i="3" s="1"/>
  <c r="O269" i="3"/>
  <c r="P331" i="3"/>
  <c r="P351" i="3"/>
  <c r="P189" i="2"/>
  <c r="L228" i="2"/>
  <c r="K271" i="2"/>
  <c r="N279" i="2"/>
  <c r="N277" i="2" s="1"/>
  <c r="L283" i="2"/>
  <c r="O283" i="2" s="1"/>
  <c r="P303" i="2"/>
  <c r="J364" i="2"/>
  <c r="N43" i="3"/>
  <c r="N41" i="3" s="1"/>
  <c r="P49" i="3"/>
  <c r="L26" i="3"/>
  <c r="L24" i="3" s="1"/>
  <c r="P140" i="3"/>
  <c r="I148" i="3"/>
  <c r="K148" i="3" s="1"/>
  <c r="L151" i="3"/>
  <c r="L167" i="3"/>
  <c r="O167" i="3" s="1"/>
  <c r="N184" i="3"/>
  <c r="O184" i="3" s="1"/>
  <c r="K340" i="3"/>
  <c r="K360" i="3"/>
  <c r="M395" i="3"/>
  <c r="P395" i="3" s="1"/>
  <c r="K466" i="3"/>
  <c r="L525" i="3"/>
  <c r="L523" i="3" s="1"/>
  <c r="M528" i="3"/>
  <c r="P528" i="3" s="1"/>
  <c r="L657" i="3"/>
  <c r="J721" i="3"/>
  <c r="K821" i="3"/>
  <c r="K824" i="3"/>
  <c r="K827" i="3"/>
  <c r="K81" i="1"/>
  <c r="K381" i="2"/>
  <c r="L404" i="2"/>
  <c r="L402" i="2" s="1"/>
  <c r="N151" i="3"/>
  <c r="N149" i="3" s="1"/>
  <c r="J327" i="3"/>
  <c r="K327" i="3" s="1"/>
  <c r="P350" i="3"/>
  <c r="K379" i="3"/>
  <c r="L446" i="3"/>
  <c r="L444" i="3" s="1"/>
  <c r="K672" i="3"/>
  <c r="O15" i="3"/>
  <c r="O19" i="3"/>
  <c r="N301" i="3"/>
  <c r="O301" i="3" s="1"/>
  <c r="P303" i="3"/>
  <c r="N300" i="3"/>
  <c r="N298" i="3" s="1"/>
  <c r="M408" i="3"/>
  <c r="P408" i="3" s="1"/>
  <c r="P410" i="3"/>
  <c r="M404" i="3"/>
  <c r="N347" i="1"/>
  <c r="N345" i="1" s="1"/>
  <c r="K483" i="1"/>
  <c r="K539" i="1"/>
  <c r="L47" i="2"/>
  <c r="O47" i="2" s="1"/>
  <c r="N69" i="2"/>
  <c r="O74" i="2"/>
  <c r="M125" i="2"/>
  <c r="P125" i="2" s="1"/>
  <c r="O323" i="2"/>
  <c r="K365" i="2"/>
  <c r="K649" i="2"/>
  <c r="L12" i="3"/>
  <c r="O25" i="3"/>
  <c r="M34" i="3"/>
  <c r="P34" i="3" s="1"/>
  <c r="M43" i="3"/>
  <c r="M68" i="3"/>
  <c r="I76" i="3"/>
  <c r="K79" i="3"/>
  <c r="I77" i="3"/>
  <c r="K100" i="3"/>
  <c r="O150" i="3"/>
  <c r="M167" i="3"/>
  <c r="P167" i="3" s="1"/>
  <c r="N187" i="3"/>
  <c r="M267" i="3"/>
  <c r="P267" i="3" s="1"/>
  <c r="P269" i="3"/>
  <c r="M263" i="3"/>
  <c r="K287" i="3"/>
  <c r="I276" i="3"/>
  <c r="K276" i="3" s="1"/>
  <c r="O346" i="3"/>
  <c r="M267" i="2"/>
  <c r="P267" i="2" s="1"/>
  <c r="M56" i="3"/>
  <c r="P56" i="3" s="1"/>
  <c r="P74" i="2"/>
  <c r="O318" i="2"/>
  <c r="J721" i="2"/>
  <c r="M12" i="3"/>
  <c r="L23" i="3"/>
  <c r="P46" i="3"/>
  <c r="P58" i="3"/>
  <c r="L59" i="3"/>
  <c r="O59" i="3" s="1"/>
  <c r="O61" i="3"/>
  <c r="P71" i="3"/>
  <c r="N90" i="3"/>
  <c r="L91" i="3"/>
  <c r="O91" i="3" s="1"/>
  <c r="O93" i="3"/>
  <c r="O186" i="3"/>
  <c r="L183" i="3"/>
  <c r="P323" i="3"/>
  <c r="M321" i="3"/>
  <c r="P321" i="3" s="1"/>
  <c r="P32" i="3"/>
  <c r="M29" i="3"/>
  <c r="N121" i="3"/>
  <c r="N119" i="3" s="1"/>
  <c r="N125" i="3"/>
  <c r="K325" i="1"/>
  <c r="K338" i="1"/>
  <c r="N151" i="2"/>
  <c r="N149" i="2" s="1"/>
  <c r="L168" i="2"/>
  <c r="O168" i="2" s="1"/>
  <c r="K362" i="2"/>
  <c r="N15" i="3"/>
  <c r="M23" i="3"/>
  <c r="M26" i="3"/>
  <c r="M24" i="3" s="1"/>
  <c r="P89" i="3"/>
  <c r="P124" i="3"/>
  <c r="M121" i="3"/>
  <c r="P121" i="3" s="1"/>
  <c r="M122" i="3"/>
  <c r="P122" i="3" s="1"/>
  <c r="P316" i="3"/>
  <c r="P545" i="3"/>
  <c r="L657" i="2"/>
  <c r="O657" i="2" s="1"/>
  <c r="N26" i="3"/>
  <c r="N16" i="3" s="1"/>
  <c r="O35" i="3"/>
  <c r="L94" i="3"/>
  <c r="O94" i="3" s="1"/>
  <c r="O96" i="3"/>
  <c r="L125" i="3"/>
  <c r="O125" i="3" s="1"/>
  <c r="O127" i="3"/>
  <c r="P182" i="3"/>
  <c r="O394" i="3"/>
  <c r="L391" i="3"/>
  <c r="O391" i="3" s="1"/>
  <c r="O133" i="3"/>
  <c r="P738" i="3"/>
  <c r="M737" i="3"/>
  <c r="P737" i="3" s="1"/>
  <c r="P771" i="3"/>
  <c r="M770" i="3"/>
  <c r="P770" i="3" s="1"/>
  <c r="P788" i="3"/>
  <c r="M786" i="3"/>
  <c r="P786" i="3" s="1"/>
  <c r="P807" i="3"/>
  <c r="M805" i="3"/>
  <c r="P805" i="3" s="1"/>
  <c r="N90" i="2"/>
  <c r="N88" i="2" s="1"/>
  <c r="M330" i="2"/>
  <c r="M328" i="2" s="1"/>
  <c r="N351" i="2"/>
  <c r="O351" i="2" s="1"/>
  <c r="N391" i="2"/>
  <c r="N389" i="2" s="1"/>
  <c r="J722" i="2"/>
  <c r="K821" i="2"/>
  <c r="K827" i="2"/>
  <c r="P25" i="3"/>
  <c r="M15" i="3"/>
  <c r="L29" i="3"/>
  <c r="P54" i="3"/>
  <c r="L56" i="3"/>
  <c r="O56" i="3" s="1"/>
  <c r="O58" i="3"/>
  <c r="P93" i="3"/>
  <c r="O137" i="3"/>
  <c r="L134" i="3"/>
  <c r="M152" i="3"/>
  <c r="P154" i="3"/>
  <c r="M151" i="3"/>
  <c r="K176" i="3"/>
  <c r="I174" i="3"/>
  <c r="L187" i="3"/>
  <c r="O187" i="3" s="1"/>
  <c r="L264" i="3"/>
  <c r="O266" i="3"/>
  <c r="L263" i="3"/>
  <c r="J433" i="3"/>
  <c r="J417" i="3" s="1"/>
  <c r="I433" i="3"/>
  <c r="K435" i="3"/>
  <c r="P472" i="3"/>
  <c r="M469" i="3"/>
  <c r="M470" i="3"/>
  <c r="P470" i="3" s="1"/>
  <c r="I112" i="3"/>
  <c r="K112" i="3" s="1"/>
  <c r="O157" i="3"/>
  <c r="N264" i="3"/>
  <c r="J275" i="3"/>
  <c r="O303" i="3"/>
  <c r="P306" i="3"/>
  <c r="M318" i="3"/>
  <c r="K362" i="3"/>
  <c r="M391" i="3"/>
  <c r="N525" i="3"/>
  <c r="N523" i="3" s="1"/>
  <c r="N544" i="3"/>
  <c r="O686" i="3"/>
  <c r="O787" i="3"/>
  <c r="N447" i="3"/>
  <c r="N446" i="3"/>
  <c r="K244" i="3"/>
  <c r="I237" i="3"/>
  <c r="N280" i="3"/>
  <c r="P280" i="3" s="1"/>
  <c r="K365" i="3"/>
  <c r="K370" i="3"/>
  <c r="L422" i="3"/>
  <c r="O422" i="3" s="1"/>
  <c r="M424" i="3"/>
  <c r="I442" i="3"/>
  <c r="K442" i="3" s="1"/>
  <c r="O449" i="3"/>
  <c r="N467" i="3"/>
  <c r="M279" i="3"/>
  <c r="M317" i="3"/>
  <c r="M330" i="3"/>
  <c r="L421" i="3"/>
  <c r="O421" i="3" s="1"/>
  <c r="O549" i="3"/>
  <c r="N547" i="3"/>
  <c r="O547" i="3" s="1"/>
  <c r="L632" i="3"/>
  <c r="O632" i="3" s="1"/>
  <c r="O634" i="3"/>
  <c r="I216" i="3"/>
  <c r="K216" i="3" s="1"/>
  <c r="N279" i="3"/>
  <c r="P285" i="3"/>
  <c r="L300" i="3"/>
  <c r="O333" i="3"/>
  <c r="L395" i="3"/>
  <c r="O395" i="3" s="1"/>
  <c r="J592" i="3"/>
  <c r="K592" i="3" s="1"/>
  <c r="K593" i="3"/>
  <c r="I785" i="3"/>
  <c r="K785" i="3" s="1"/>
  <c r="K800" i="3"/>
  <c r="O806" i="3"/>
  <c r="L805" i="3"/>
  <c r="O805" i="3" s="1"/>
  <c r="P449" i="3"/>
  <c r="L502" i="3"/>
  <c r="O502" i="3" s="1"/>
  <c r="P524" i="3"/>
  <c r="J537" i="3"/>
  <c r="J522" i="3" s="1"/>
  <c r="P755" i="3"/>
  <c r="M754" i="3"/>
  <c r="P754" i="3" s="1"/>
  <c r="P687" i="3"/>
  <c r="M685" i="3"/>
  <c r="P685" i="3" s="1"/>
  <c r="O472" i="3"/>
  <c r="L470" i="3"/>
  <c r="O470" i="3" s="1"/>
  <c r="K577" i="3"/>
  <c r="I522" i="3"/>
  <c r="L526" i="3"/>
  <c r="O526" i="3" s="1"/>
  <c r="L546" i="3"/>
  <c r="I654" i="3"/>
  <c r="K654" i="3" s="1"/>
  <c r="P656" i="3"/>
  <c r="K675" i="3"/>
  <c r="K669" i="3"/>
  <c r="L687" i="3"/>
  <c r="O687" i="3" s="1"/>
  <c r="N68" i="1"/>
  <c r="N66" i="1" s="1"/>
  <c r="K113" i="1"/>
  <c r="M90" i="2"/>
  <c r="M88" i="2" s="1"/>
  <c r="K309" i="2"/>
  <c r="L421" i="1"/>
  <c r="L419" i="1" s="1"/>
  <c r="K146" i="2"/>
  <c r="P58" i="1"/>
  <c r="K197" i="1"/>
  <c r="K223" i="1"/>
  <c r="K541" i="1"/>
  <c r="J604" i="1"/>
  <c r="L121" i="2"/>
  <c r="L217" i="2"/>
  <c r="O217" i="2" s="1"/>
  <c r="L334" i="2"/>
  <c r="O334" i="2" s="1"/>
  <c r="M347" i="2"/>
  <c r="L392" i="2"/>
  <c r="O392" i="2" s="1"/>
  <c r="O407" i="2"/>
  <c r="K824" i="2"/>
  <c r="N449" i="1"/>
  <c r="N447" i="1" s="1"/>
  <c r="O447" i="1" s="1"/>
  <c r="N263" i="2"/>
  <c r="N261" i="2" s="1"/>
  <c r="K338" i="2"/>
  <c r="K360" i="2"/>
  <c r="K374" i="2"/>
  <c r="K822" i="2"/>
  <c r="L138" i="2"/>
  <c r="O138" i="2" s="1"/>
  <c r="O140" i="2"/>
  <c r="L184" i="2"/>
  <c r="O184" i="2" s="1"/>
  <c r="L183" i="2"/>
  <c r="L181" i="2" s="1"/>
  <c r="K115" i="1"/>
  <c r="K312" i="1"/>
  <c r="K369" i="1"/>
  <c r="K372" i="1"/>
  <c r="N55" i="2"/>
  <c r="N53" i="2" s="1"/>
  <c r="O71" i="2"/>
  <c r="L68" i="2"/>
  <c r="L69" i="2"/>
  <c r="M168" i="2"/>
  <c r="P168" i="2" s="1"/>
  <c r="P170" i="2"/>
  <c r="L264" i="2"/>
  <c r="O264" i="2" s="1"/>
  <c r="O266" i="2"/>
  <c r="I275" i="2"/>
  <c r="J288" i="2"/>
  <c r="J275" i="2" s="1"/>
  <c r="N300" i="2"/>
  <c r="N298" i="2" s="1"/>
  <c r="N304" i="2"/>
  <c r="I417" i="2"/>
  <c r="M472" i="2"/>
  <c r="M469" i="2" s="1"/>
  <c r="P469" i="2" s="1"/>
  <c r="K674" i="1"/>
  <c r="O46" i="2"/>
  <c r="M69" i="2"/>
  <c r="P71" i="2"/>
  <c r="M68" i="2"/>
  <c r="M155" i="2"/>
  <c r="P155" i="2" s="1"/>
  <c r="L209" i="2"/>
  <c r="O209" i="2" s="1"/>
  <c r="M263" i="2"/>
  <c r="P263" i="2" s="1"/>
  <c r="P266" i="2"/>
  <c r="O282" i="2"/>
  <c r="L280" i="2"/>
  <c r="O280" i="2" s="1"/>
  <c r="L317" i="2"/>
  <c r="O320" i="2"/>
  <c r="N392" i="2"/>
  <c r="L421" i="2"/>
  <c r="L419" i="2" s="1"/>
  <c r="O419" i="2" s="1"/>
  <c r="O424" i="2"/>
  <c r="L422" i="2"/>
  <c r="O422" i="2" s="1"/>
  <c r="L470" i="2"/>
  <c r="O470" i="2" s="1"/>
  <c r="M528" i="2"/>
  <c r="P528" i="2" s="1"/>
  <c r="O528" i="2"/>
  <c r="L525" i="2"/>
  <c r="L688" i="2"/>
  <c r="O688" i="2" s="1"/>
  <c r="O690" i="2"/>
  <c r="L687" i="2"/>
  <c r="O687" i="2" s="1"/>
  <c r="N90" i="1"/>
  <c r="N88" i="1" s="1"/>
  <c r="K215" i="1"/>
  <c r="K370" i="1"/>
  <c r="M44" i="2"/>
  <c r="P46" i="2"/>
  <c r="M43" i="2"/>
  <c r="N155" i="2"/>
  <c r="K193" i="2"/>
  <c r="I190" i="2"/>
  <c r="K190" i="2" s="1"/>
  <c r="L198" i="2"/>
  <c r="O198" i="2" s="1"/>
  <c r="M264" i="2"/>
  <c r="P264" i="2" s="1"/>
  <c r="L279" i="2"/>
  <c r="P320" i="2"/>
  <c r="M318" i="2"/>
  <c r="P318" i="2" s="1"/>
  <c r="L331" i="2"/>
  <c r="L330" i="2"/>
  <c r="L328" i="2" s="1"/>
  <c r="K355" i="2"/>
  <c r="M424" i="2"/>
  <c r="P424" i="2" s="1"/>
  <c r="I443" i="2"/>
  <c r="K443" i="2" s="1"/>
  <c r="K462" i="2"/>
  <c r="J112" i="1"/>
  <c r="M688" i="1"/>
  <c r="M687" i="1"/>
  <c r="M685" i="1" s="1"/>
  <c r="N23" i="2"/>
  <c r="N21" i="2" s="1"/>
  <c r="N43" i="2"/>
  <c r="N41" i="2" s="1"/>
  <c r="N44" i="2"/>
  <c r="O44" i="2" s="1"/>
  <c r="L391" i="2"/>
  <c r="L389" i="2" s="1"/>
  <c r="O397" i="2"/>
  <c r="L395" i="2"/>
  <c r="O395" i="2" s="1"/>
  <c r="L36" i="2"/>
  <c r="O36" i="2" s="1"/>
  <c r="O456" i="2"/>
  <c r="K651" i="2"/>
  <c r="J628" i="2"/>
  <c r="K628" i="2" s="1"/>
  <c r="K672" i="2"/>
  <c r="K673" i="2"/>
  <c r="K669" i="2"/>
  <c r="O49" i="1"/>
  <c r="L230" i="1"/>
  <c r="O173" i="2"/>
  <c r="L171" i="2"/>
  <c r="O171" i="2" s="1"/>
  <c r="L167" i="2"/>
  <c r="K325" i="2"/>
  <c r="I314" i="2"/>
  <c r="K314" i="2" s="1"/>
  <c r="O350" i="2"/>
  <c r="L348" i="2"/>
  <c r="K370" i="2"/>
  <c r="K462" i="1"/>
  <c r="N634" i="1"/>
  <c r="N631" i="1" s="1"/>
  <c r="N629" i="1" s="1"/>
  <c r="K644" i="1"/>
  <c r="K647" i="1"/>
  <c r="L43" i="2"/>
  <c r="L41" i="2" s="1"/>
  <c r="I76" i="2"/>
  <c r="I64" i="2" s="1"/>
  <c r="K64" i="2" s="1"/>
  <c r="O93" i="2"/>
  <c r="O157" i="2"/>
  <c r="J595" i="1"/>
  <c r="J603" i="1"/>
  <c r="P93" i="2"/>
  <c r="I148" i="2"/>
  <c r="K148" i="2" s="1"/>
  <c r="J433" i="2"/>
  <c r="J417" i="2" s="1"/>
  <c r="L533" i="2"/>
  <c r="O533" i="2" s="1"/>
  <c r="O535" i="2"/>
  <c r="O557" i="2"/>
  <c r="O641" i="2"/>
  <c r="J679" i="1"/>
  <c r="J678" i="1" s="1"/>
  <c r="K726" i="1"/>
  <c r="K823" i="1"/>
  <c r="K826" i="1"/>
  <c r="O56" i="2"/>
  <c r="M94" i="2"/>
  <c r="P94" i="2" s="1"/>
  <c r="K260" i="2"/>
  <c r="P285" i="2"/>
  <c r="L321" i="2"/>
  <c r="O321" i="2" s="1"/>
  <c r="K435" i="2"/>
  <c r="L446" i="2"/>
  <c r="O449" i="2"/>
  <c r="O549" i="2"/>
  <c r="K620" i="2"/>
  <c r="K823" i="2"/>
  <c r="O22" i="2"/>
  <c r="L19" i="2"/>
  <c r="L12" i="2"/>
  <c r="M122" i="2"/>
  <c r="P122" i="2" s="1"/>
  <c r="P124" i="2"/>
  <c r="K287" i="2"/>
  <c r="I276" i="2"/>
  <c r="K276" i="2" s="1"/>
  <c r="P323" i="2"/>
  <c r="M321" i="2"/>
  <c r="P321" i="2" s="1"/>
  <c r="L632" i="2"/>
  <c r="O632" i="2" s="1"/>
  <c r="O634" i="2"/>
  <c r="M634" i="2"/>
  <c r="L631" i="2"/>
  <c r="O631" i="2" s="1"/>
  <c r="L33" i="2"/>
  <c r="O15" i="2"/>
  <c r="M56" i="2"/>
  <c r="P56" i="2" s="1"/>
  <c r="P58" i="2"/>
  <c r="O96" i="2"/>
  <c r="L26" i="2"/>
  <c r="M280" i="2"/>
  <c r="P280" i="2" s="1"/>
  <c r="M279" i="2"/>
  <c r="P282" i="2"/>
  <c r="L304" i="2"/>
  <c r="O304" i="2" s="1"/>
  <c r="L300" i="2"/>
  <c r="O300" i="2" s="1"/>
  <c r="O306" i="2"/>
  <c r="N331" i="2"/>
  <c r="P331" i="2" s="1"/>
  <c r="N330" i="2"/>
  <c r="O333" i="2"/>
  <c r="N408" i="2"/>
  <c r="O408" i="2" s="1"/>
  <c r="O410" i="2"/>
  <c r="N404" i="2"/>
  <c r="N402" i="2" s="1"/>
  <c r="M317" i="1"/>
  <c r="M315" i="1" s="1"/>
  <c r="K542" i="1"/>
  <c r="M59" i="2"/>
  <c r="P59" i="2" s="1"/>
  <c r="P61" i="2"/>
  <c r="L91" i="2"/>
  <c r="P120" i="2"/>
  <c r="L135" i="2"/>
  <c r="O135" i="2" s="1"/>
  <c r="O137" i="2"/>
  <c r="L134" i="2"/>
  <c r="O134" i="2" s="1"/>
  <c r="K204" i="2"/>
  <c r="L267" i="2"/>
  <c r="O267" i="2" s="1"/>
  <c r="O269" i="2"/>
  <c r="O346" i="2"/>
  <c r="M351" i="2"/>
  <c r="P353" i="2"/>
  <c r="M283" i="1"/>
  <c r="P283" i="1" s="1"/>
  <c r="J466" i="1"/>
  <c r="K466" i="1" s="1"/>
  <c r="K537" i="1"/>
  <c r="O29" i="2"/>
  <c r="P36" i="2"/>
  <c r="M34" i="2"/>
  <c r="P34" i="2" s="1"/>
  <c r="M26" i="2"/>
  <c r="P54" i="2"/>
  <c r="N26" i="2"/>
  <c r="L94" i="2"/>
  <c r="O94" i="2" s="1"/>
  <c r="K100" i="2"/>
  <c r="P137" i="2"/>
  <c r="M134" i="2"/>
  <c r="L152" i="2"/>
  <c r="O152" i="2" s="1"/>
  <c r="O154" i="2"/>
  <c r="L151" i="2"/>
  <c r="O151" i="2" s="1"/>
  <c r="N167" i="2"/>
  <c r="N165" i="2" s="1"/>
  <c r="L229" i="2"/>
  <c r="M304" i="2"/>
  <c r="P304" i="2" s="1"/>
  <c r="P346" i="2"/>
  <c r="O56" i="1"/>
  <c r="P170" i="1"/>
  <c r="P173" i="1"/>
  <c r="J194" i="1"/>
  <c r="L228" i="1"/>
  <c r="L231" i="1"/>
  <c r="I236" i="1"/>
  <c r="M300" i="1"/>
  <c r="M298" i="1" s="1"/>
  <c r="K487" i="1"/>
  <c r="L23" i="2"/>
  <c r="L21" i="2" s="1"/>
  <c r="N28" i="2"/>
  <c r="O35" i="2"/>
  <c r="K145" i="2"/>
  <c r="I143" i="2"/>
  <c r="J143" i="2"/>
  <c r="J131" i="2" s="1"/>
  <c r="P154" i="2"/>
  <c r="M151" i="2"/>
  <c r="K176" i="2"/>
  <c r="I174" i="2"/>
  <c r="O186" i="2"/>
  <c r="N183" i="2"/>
  <c r="L477" i="2"/>
  <c r="O477" i="2" s="1"/>
  <c r="O479" i="2"/>
  <c r="L469" i="2"/>
  <c r="K495" i="1"/>
  <c r="M23" i="2"/>
  <c r="L90" i="2"/>
  <c r="I86" i="2"/>
  <c r="K86" i="2" s="1"/>
  <c r="K98" i="2"/>
  <c r="M121" i="2"/>
  <c r="P121" i="2" s="1"/>
  <c r="M152" i="2"/>
  <c r="P152" i="2" s="1"/>
  <c r="M171" i="2"/>
  <c r="P171" i="2" s="1"/>
  <c r="M167" i="2"/>
  <c r="P167" i="2" s="1"/>
  <c r="P173" i="2"/>
  <c r="P186" i="2"/>
  <c r="O262" i="2"/>
  <c r="M300" i="2"/>
  <c r="O755" i="2"/>
  <c r="L754" i="2"/>
  <c r="O754" i="2" s="1"/>
  <c r="M15" i="2"/>
  <c r="M29" i="2"/>
  <c r="M47" i="2"/>
  <c r="P47" i="2" s="1"/>
  <c r="O58" i="2"/>
  <c r="O61" i="2"/>
  <c r="N91" i="2"/>
  <c r="P91" i="2" s="1"/>
  <c r="I112" i="2"/>
  <c r="K112" i="2" s="1"/>
  <c r="O124" i="2"/>
  <c r="M183" i="2"/>
  <c r="K359" i="2"/>
  <c r="I364" i="2"/>
  <c r="K378" i="2"/>
  <c r="N419" i="2"/>
  <c r="N414" i="2" s="1"/>
  <c r="P445" i="2"/>
  <c r="M444" i="2"/>
  <c r="P444" i="2" s="1"/>
  <c r="L502" i="2"/>
  <c r="O502" i="2" s="1"/>
  <c r="K540" i="2"/>
  <c r="J537" i="2"/>
  <c r="J522" i="2" s="1"/>
  <c r="I233" i="2"/>
  <c r="K233" i="2" s="1"/>
  <c r="K244" i="2"/>
  <c r="I237" i="2"/>
  <c r="K255" i="2"/>
  <c r="I248" i="2"/>
  <c r="K248" i="2" s="1"/>
  <c r="M317" i="2"/>
  <c r="P407" i="2"/>
  <c r="M405" i="2"/>
  <c r="P405" i="2" s="1"/>
  <c r="M404" i="2"/>
  <c r="I522" i="2"/>
  <c r="O787" i="2"/>
  <c r="L786" i="2"/>
  <c r="O786" i="2" s="1"/>
  <c r="I77" i="2"/>
  <c r="N348" i="2"/>
  <c r="P348" i="2" s="1"/>
  <c r="P350" i="2"/>
  <c r="K379" i="2"/>
  <c r="M392" i="2"/>
  <c r="P392" i="2" s="1"/>
  <c r="P394" i="2"/>
  <c r="O403" i="2"/>
  <c r="P184" i="2"/>
  <c r="K216" i="2"/>
  <c r="L238" i="2"/>
  <c r="L249" i="2"/>
  <c r="O249" i="2" s="1"/>
  <c r="L263" i="2"/>
  <c r="P403" i="2"/>
  <c r="I434" i="2"/>
  <c r="K465" i="2"/>
  <c r="P687" i="2"/>
  <c r="M685" i="2"/>
  <c r="P685" i="2" s="1"/>
  <c r="P755" i="2"/>
  <c r="M754" i="2"/>
  <c r="P754" i="2" s="1"/>
  <c r="N789" i="2"/>
  <c r="O686" i="2"/>
  <c r="L737" i="2"/>
  <c r="O737" i="2" s="1"/>
  <c r="L770" i="2"/>
  <c r="O770" i="2" s="1"/>
  <c r="I785" i="2"/>
  <c r="K785" i="2" s="1"/>
  <c r="K800" i="2"/>
  <c r="P807" i="2"/>
  <c r="M805" i="2"/>
  <c r="P805" i="2" s="1"/>
  <c r="P333" i="2"/>
  <c r="J327" i="2"/>
  <c r="K327" i="2" s="1"/>
  <c r="P397" i="2"/>
  <c r="I592" i="2"/>
  <c r="K592" i="2" s="1"/>
  <c r="K593" i="2"/>
  <c r="O630" i="2"/>
  <c r="N685" i="2"/>
  <c r="P738" i="2"/>
  <c r="M737" i="2"/>
  <c r="P737" i="2" s="1"/>
  <c r="P771" i="2"/>
  <c r="M770" i="2"/>
  <c r="P770" i="2" s="1"/>
  <c r="L789" i="2"/>
  <c r="O789" i="2" s="1"/>
  <c r="O791" i="2"/>
  <c r="O806" i="2"/>
  <c r="L805" i="2"/>
  <c r="O805" i="2" s="1"/>
  <c r="P410" i="2"/>
  <c r="P788" i="2"/>
  <c r="M786" i="2"/>
  <c r="P786" i="2" s="1"/>
  <c r="L526" i="2"/>
  <c r="O526" i="2" s="1"/>
  <c r="I654" i="2"/>
  <c r="K654" i="2" s="1"/>
  <c r="L658" i="2"/>
  <c r="O658" i="2" s="1"/>
  <c r="N547" i="2"/>
  <c r="K675" i="2"/>
  <c r="K83" i="1"/>
  <c r="P93" i="1"/>
  <c r="K103" i="1"/>
  <c r="K107" i="1"/>
  <c r="K225" i="1"/>
  <c r="K287" i="1"/>
  <c r="K360" i="1"/>
  <c r="O397" i="1"/>
  <c r="K413" i="1"/>
  <c r="K435" i="1"/>
  <c r="I443" i="1"/>
  <c r="K443" i="1" s="1"/>
  <c r="K672" i="1"/>
  <c r="P152" i="1"/>
  <c r="K190" i="1"/>
  <c r="M263" i="1"/>
  <c r="M261" i="1" s="1"/>
  <c r="K401" i="1"/>
  <c r="O408" i="1"/>
  <c r="N330" i="1"/>
  <c r="N328" i="1" s="1"/>
  <c r="P408" i="1"/>
  <c r="J465" i="1"/>
  <c r="K465" i="1" s="1"/>
  <c r="O58" i="1"/>
  <c r="N391" i="1"/>
  <c r="N389" i="1" s="1"/>
  <c r="K102" i="1"/>
  <c r="K106" i="1"/>
  <c r="K110" i="1"/>
  <c r="K118" i="1"/>
  <c r="P137" i="1"/>
  <c r="K176" i="1"/>
  <c r="O191" i="1"/>
  <c r="K224" i="1"/>
  <c r="N238" i="1"/>
  <c r="J235" i="1"/>
  <c r="L249" i="1"/>
  <c r="O249" i="1" s="1"/>
  <c r="M301" i="1"/>
  <c r="P301" i="1" s="1"/>
  <c r="M304" i="1"/>
  <c r="P304" i="1" s="1"/>
  <c r="K340" i="1"/>
  <c r="K362" i="1"/>
  <c r="K412" i="1"/>
  <c r="K489" i="1"/>
  <c r="K700" i="1"/>
  <c r="J701" i="1"/>
  <c r="K701" i="1" s="1"/>
  <c r="J722" i="1"/>
  <c r="K722" i="1" s="1"/>
  <c r="L788" i="1"/>
  <c r="L786" i="1" s="1"/>
  <c r="O786" i="1" s="1"/>
  <c r="N167" i="1"/>
  <c r="K442" i="1"/>
  <c r="K821" i="1"/>
  <c r="K827" i="1"/>
  <c r="K540" i="1"/>
  <c r="N43" i="1"/>
  <c r="N41" i="1" s="1"/>
  <c r="J76" i="1"/>
  <c r="J64" i="1" s="1"/>
  <c r="M90" i="1"/>
  <c r="M88" i="1" s="1"/>
  <c r="O152" i="1"/>
  <c r="N198" i="1"/>
  <c r="I276" i="1"/>
  <c r="K276" i="1" s="1"/>
  <c r="K309" i="1"/>
  <c r="P353" i="1"/>
  <c r="L404" i="1"/>
  <c r="K437" i="1"/>
  <c r="K460" i="1"/>
  <c r="K538" i="1"/>
  <c r="J561" i="1"/>
  <c r="K561" i="1" s="1"/>
  <c r="J596" i="1"/>
  <c r="M631" i="1"/>
  <c r="M23" i="1"/>
  <c r="M21" i="1" s="1"/>
  <c r="N69" i="1"/>
  <c r="P69" i="1" s="1"/>
  <c r="O46" i="1"/>
  <c r="I77" i="1"/>
  <c r="I65" i="1" s="1"/>
  <c r="N121" i="1"/>
  <c r="N119" i="1" s="1"/>
  <c r="M151" i="1"/>
  <c r="M149" i="1" s="1"/>
  <c r="M155" i="1"/>
  <c r="P155" i="1" s="1"/>
  <c r="K193" i="1"/>
  <c r="N228" i="1"/>
  <c r="N231" i="1"/>
  <c r="O280" i="1"/>
  <c r="L330" i="1"/>
  <c r="L328" i="1" s="1"/>
  <c r="M391" i="1"/>
  <c r="K400" i="1"/>
  <c r="O407" i="1"/>
  <c r="O410" i="1"/>
  <c r="K522" i="1"/>
  <c r="K670" i="1"/>
  <c r="K723" i="1"/>
  <c r="M347" i="1"/>
  <c r="M91" i="1"/>
  <c r="J100" i="1"/>
  <c r="K100" i="1" s="1"/>
  <c r="M330" i="1"/>
  <c r="M328" i="1" s="1"/>
  <c r="J327" i="1"/>
  <c r="K327" i="1" s="1"/>
  <c r="P397" i="1"/>
  <c r="J583" i="1"/>
  <c r="J577" i="1" s="1"/>
  <c r="K577" i="1" s="1"/>
  <c r="J729" i="1"/>
  <c r="N791" i="1"/>
  <c r="N788" i="1" s="1"/>
  <c r="N786" i="1" s="1"/>
  <c r="P32" i="1"/>
  <c r="M44" i="1"/>
  <c r="P44" i="1" s="1"/>
  <c r="P71" i="1"/>
  <c r="P138" i="1"/>
  <c r="N317" i="1"/>
  <c r="N315" i="1" s="1"/>
  <c r="P61" i="1"/>
  <c r="I76" i="1"/>
  <c r="I64" i="1" s="1"/>
  <c r="K82" i="1"/>
  <c r="K104" i="1"/>
  <c r="K109" i="1"/>
  <c r="O135" i="1"/>
  <c r="M167" i="1"/>
  <c r="M165" i="1" s="1"/>
  <c r="L183" i="1"/>
  <c r="L181" i="1" s="1"/>
  <c r="O269" i="1"/>
  <c r="K290" i="1"/>
  <c r="K294" i="1"/>
  <c r="K311" i="1"/>
  <c r="L317" i="1"/>
  <c r="P333" i="1"/>
  <c r="P336" i="1"/>
  <c r="K379" i="1"/>
  <c r="K439" i="1"/>
  <c r="K492" i="1"/>
  <c r="J675" i="1"/>
  <c r="K675" i="1" s="1"/>
  <c r="K699" i="1"/>
  <c r="K728" i="1"/>
  <c r="K87" i="1"/>
  <c r="N91" i="1"/>
  <c r="O91" i="1" s="1"/>
  <c r="M43" i="1"/>
  <c r="M41" i="1" s="1"/>
  <c r="P46" i="1"/>
  <c r="M59" i="1"/>
  <c r="P59" i="1" s="1"/>
  <c r="K79" i="1"/>
  <c r="K84" i="1"/>
  <c r="K99" i="1"/>
  <c r="K116" i="1"/>
  <c r="N125" i="1"/>
  <c r="P125" i="1" s="1"/>
  <c r="O127" i="1"/>
  <c r="N134" i="1"/>
  <c r="N132" i="1" s="1"/>
  <c r="P140" i="1"/>
  <c r="K144" i="1"/>
  <c r="K148" i="1"/>
  <c r="P186" i="1"/>
  <c r="I208" i="1"/>
  <c r="K208" i="1" s="1"/>
  <c r="N229" i="1"/>
  <c r="J226" i="1"/>
  <c r="J180" i="1" s="1"/>
  <c r="L263" i="1"/>
  <c r="L261" i="1" s="1"/>
  <c r="O285" i="1"/>
  <c r="L300" i="1"/>
  <c r="L298" i="1" s="1"/>
  <c r="P303" i="1"/>
  <c r="K297" i="1"/>
  <c r="L318" i="1"/>
  <c r="O318" i="1" s="1"/>
  <c r="L334" i="1"/>
  <c r="O334" i="1" s="1"/>
  <c r="L347" i="1"/>
  <c r="L345" i="1" s="1"/>
  <c r="K355" i="1"/>
  <c r="L391" i="1"/>
  <c r="N404" i="1"/>
  <c r="N402" i="1" s="1"/>
  <c r="M421" i="1"/>
  <c r="M419" i="1" s="1"/>
  <c r="N424" i="1"/>
  <c r="N421" i="1" s="1"/>
  <c r="O431" i="1"/>
  <c r="K498" i="1"/>
  <c r="L533" i="1"/>
  <c r="O533" i="1" s="1"/>
  <c r="N549" i="1"/>
  <c r="O549" i="1" s="1"/>
  <c r="J568" i="1"/>
  <c r="K568" i="1" s="1"/>
  <c r="K649" i="1"/>
  <c r="K111" i="1"/>
  <c r="L187" i="1"/>
  <c r="O187" i="1" s="1"/>
  <c r="K204" i="1"/>
  <c r="I235" i="1"/>
  <c r="K235" i="1" s="1"/>
  <c r="J236" i="1"/>
  <c r="O264" i="1"/>
  <c r="O321" i="1"/>
  <c r="I785" i="1"/>
  <c r="K785" i="1" s="1"/>
  <c r="K260" i="1"/>
  <c r="L43" i="1"/>
  <c r="M55" i="1"/>
  <c r="M53" i="1" s="1"/>
  <c r="O71" i="1"/>
  <c r="J77" i="1"/>
  <c r="K80" i="1"/>
  <c r="I112" i="1"/>
  <c r="O140" i="1"/>
  <c r="O157" i="1"/>
  <c r="O170" i="1"/>
  <c r="P189" i="1"/>
  <c r="N209" i="1"/>
  <c r="I216" i="1"/>
  <c r="K216" i="1" s="1"/>
  <c r="L217" i="1"/>
  <c r="L238" i="1"/>
  <c r="M267" i="1"/>
  <c r="P267" i="1" s="1"/>
  <c r="L279" i="1"/>
  <c r="L277" i="1" s="1"/>
  <c r="P395" i="1"/>
  <c r="L469" i="1"/>
  <c r="L467" i="1" s="1"/>
  <c r="L477" i="1"/>
  <c r="O477" i="1" s="1"/>
  <c r="K485" i="1"/>
  <c r="M525" i="1"/>
  <c r="M523" i="1" s="1"/>
  <c r="N690" i="1"/>
  <c r="P690" i="1" s="1"/>
  <c r="J721" i="1"/>
  <c r="K721" i="1" s="1"/>
  <c r="K164" i="1"/>
  <c r="M183" i="1"/>
  <c r="M181" i="1" s="1"/>
  <c r="L23" i="1"/>
  <c r="L21" i="1" s="1"/>
  <c r="N55" i="1"/>
  <c r="N53" i="1" s="1"/>
  <c r="N23" i="1"/>
  <c r="K78" i="1"/>
  <c r="K98" i="1"/>
  <c r="K159" i="1"/>
  <c r="L198" i="1"/>
  <c r="L209" i="1"/>
  <c r="K214" i="1"/>
  <c r="M279" i="1"/>
  <c r="M277" i="1" s="1"/>
  <c r="P280" i="1"/>
  <c r="K288" i="1"/>
  <c r="K293" i="1"/>
  <c r="K310" i="1"/>
  <c r="O350" i="1"/>
  <c r="K359" i="1"/>
  <c r="K374" i="1"/>
  <c r="P394" i="1"/>
  <c r="P410" i="1"/>
  <c r="I434" i="1"/>
  <c r="I418" i="1" s="1"/>
  <c r="K440" i="1"/>
  <c r="M469" i="1"/>
  <c r="M467" i="1" s="1"/>
  <c r="L658" i="1"/>
  <c r="N660" i="1"/>
  <c r="O660" i="1" s="1"/>
  <c r="K671" i="1"/>
  <c r="J708" i="1"/>
  <c r="L789" i="1"/>
  <c r="O789" i="1" s="1"/>
  <c r="K822" i="1"/>
  <c r="K825" i="1"/>
  <c r="K828" i="1"/>
  <c r="L36" i="1"/>
  <c r="O36" i="1" s="1"/>
  <c r="P127" i="1"/>
  <c r="P154" i="1"/>
  <c r="N230" i="1"/>
  <c r="K271" i="1"/>
  <c r="O306" i="1"/>
  <c r="I314" i="1"/>
  <c r="K314" i="1" s="1"/>
  <c r="O333" i="1"/>
  <c r="P350" i="1"/>
  <c r="O353" i="1"/>
  <c r="K385" i="1"/>
  <c r="N472" i="1"/>
  <c r="P472" i="1" s="1"/>
  <c r="J560" i="1"/>
  <c r="K560" i="1" s="1"/>
  <c r="J620" i="1"/>
  <c r="K620" i="1" s="1"/>
  <c r="M655" i="1"/>
  <c r="P19" i="1"/>
  <c r="P15" i="1"/>
  <c r="K86" i="1"/>
  <c r="P29" i="1"/>
  <c r="O59" i="1"/>
  <c r="L167" i="1"/>
  <c r="N279" i="1"/>
  <c r="M122" i="1"/>
  <c r="P122" i="1" s="1"/>
  <c r="O301" i="1"/>
  <c r="M12" i="1"/>
  <c r="L15" i="1"/>
  <c r="L9" i="1" s="1"/>
  <c r="M72" i="1"/>
  <c r="P72" i="1" s="1"/>
  <c r="M135" i="1"/>
  <c r="P135" i="1" s="1"/>
  <c r="L171" i="1"/>
  <c r="O171" i="1" s="1"/>
  <c r="I237" i="1"/>
  <c r="K244" i="1"/>
  <c r="P264" i="1"/>
  <c r="O266" i="1"/>
  <c r="K275" i="1"/>
  <c r="J364" i="1"/>
  <c r="K365" i="1"/>
  <c r="M547" i="1"/>
  <c r="M33" i="1"/>
  <c r="L639" i="1"/>
  <c r="O639" i="1" s="1"/>
  <c r="L631" i="1"/>
  <c r="O641" i="1"/>
  <c r="O22" i="1"/>
  <c r="L19" i="1"/>
  <c r="L26" i="1"/>
  <c r="N34" i="1"/>
  <c r="M56" i="1"/>
  <c r="P56" i="1" s="1"/>
  <c r="L68" i="1"/>
  <c r="O96" i="1"/>
  <c r="K114" i="1"/>
  <c r="L121" i="1"/>
  <c r="L134" i="1"/>
  <c r="K145" i="1"/>
  <c r="L151" i="1"/>
  <c r="O154" i="1"/>
  <c r="N217" i="1"/>
  <c r="L229" i="1"/>
  <c r="I233" i="1"/>
  <c r="N249" i="1"/>
  <c r="P282" i="1"/>
  <c r="K291" i="1"/>
  <c r="O303" i="1"/>
  <c r="O320" i="1"/>
  <c r="M405" i="1"/>
  <c r="P405" i="1" s="1"/>
  <c r="M404" i="1"/>
  <c r="P407" i="1"/>
  <c r="I248" i="1"/>
  <c r="K248" i="1" s="1"/>
  <c r="K255" i="1"/>
  <c r="L69" i="1"/>
  <c r="O12" i="1"/>
  <c r="N15" i="1"/>
  <c r="N26" i="1"/>
  <c r="M34" i="1"/>
  <c r="P34" i="1" s="1"/>
  <c r="O44" i="1"/>
  <c r="M26" i="1"/>
  <c r="L55" i="1"/>
  <c r="M68" i="1"/>
  <c r="O74" i="1"/>
  <c r="L90" i="1"/>
  <c r="P96" i="1"/>
  <c r="M121" i="1"/>
  <c r="O124" i="1"/>
  <c r="M134" i="1"/>
  <c r="O137" i="1"/>
  <c r="J233" i="1"/>
  <c r="N263" i="1"/>
  <c r="M318" i="1"/>
  <c r="P318" i="1" s="1"/>
  <c r="P320" i="1"/>
  <c r="I559" i="1"/>
  <c r="M94" i="1"/>
  <c r="P94" i="1" s="1"/>
  <c r="L526" i="1"/>
  <c r="L525" i="1"/>
  <c r="L523" i="1" s="1"/>
  <c r="L29" i="1"/>
  <c r="L33" i="1"/>
  <c r="O61" i="1"/>
  <c r="O93" i="1"/>
  <c r="O138" i="1"/>
  <c r="K143" i="1"/>
  <c r="I130" i="1"/>
  <c r="K130" i="1" s="1"/>
  <c r="K146" i="1"/>
  <c r="N151" i="1"/>
  <c r="O282" i="1"/>
  <c r="N300" i="1"/>
  <c r="N298" i="1" s="1"/>
  <c r="P316" i="1"/>
  <c r="O323" i="1"/>
  <c r="O390" i="1"/>
  <c r="O403" i="1"/>
  <c r="K438" i="1"/>
  <c r="J434" i="1"/>
  <c r="K174" i="1"/>
  <c r="O186" i="1"/>
  <c r="N184" i="1"/>
  <c r="O184" i="1" s="1"/>
  <c r="K247" i="1"/>
  <c r="P266" i="1"/>
  <c r="M321" i="1"/>
  <c r="P321" i="1" s="1"/>
  <c r="P323" i="1"/>
  <c r="P403" i="1"/>
  <c r="I131" i="1"/>
  <c r="K131" i="1" s="1"/>
  <c r="N168" i="1"/>
  <c r="P168" i="1" s="1"/>
  <c r="I364" i="1"/>
  <c r="K378" i="1"/>
  <c r="K381" i="1"/>
  <c r="P390" i="1"/>
  <c r="M446" i="1"/>
  <c r="M444" i="1" s="1"/>
  <c r="O503" i="1"/>
  <c r="O524" i="1"/>
  <c r="O557" i="1"/>
  <c r="L546" i="1"/>
  <c r="J569" i="1"/>
  <c r="K569" i="1" s="1"/>
  <c r="J621" i="1"/>
  <c r="K621" i="1" s="1"/>
  <c r="M658" i="1"/>
  <c r="L688" i="1"/>
  <c r="L687" i="1"/>
  <c r="L685" i="1" s="1"/>
  <c r="K824" i="1"/>
  <c r="N331" i="1"/>
  <c r="P331" i="1" s="1"/>
  <c r="N348" i="1"/>
  <c r="O348" i="1" s="1"/>
  <c r="N351" i="1"/>
  <c r="P351" i="1" s="1"/>
  <c r="K433" i="1"/>
  <c r="J417" i="1"/>
  <c r="K417" i="1" s="1"/>
  <c r="P555" i="1"/>
  <c r="M545" i="1"/>
  <c r="P630" i="1"/>
  <c r="K643" i="1"/>
  <c r="J628" i="1"/>
  <c r="K628" i="1" s="1"/>
  <c r="K651" i="1"/>
  <c r="O656" i="1"/>
  <c r="L655" i="1"/>
  <c r="L422" i="1"/>
  <c r="O545" i="1"/>
  <c r="J582" i="1"/>
  <c r="J576" i="1" s="1"/>
  <c r="J559" i="1" s="1"/>
  <c r="J543" i="1" s="1"/>
  <c r="K673" i="1"/>
  <c r="P445" i="1"/>
  <c r="L454" i="1"/>
  <c r="O454" i="1" s="1"/>
  <c r="L446" i="1"/>
  <c r="O456" i="1"/>
  <c r="N528" i="1"/>
  <c r="P528" i="1" s="1"/>
  <c r="L392" i="1"/>
  <c r="O392" i="1" s="1"/>
  <c r="L395" i="1"/>
  <c r="O395" i="1" s="1"/>
  <c r="K725" i="1"/>
  <c r="N740" i="1"/>
  <c r="N757" i="1"/>
  <c r="N773" i="1"/>
  <c r="L805" i="1"/>
  <c r="O805" i="1" s="1"/>
  <c r="O55" i="15" l="1"/>
  <c r="L655" i="15"/>
  <c r="O655" i="15" s="1"/>
  <c r="O167" i="14"/>
  <c r="L419" i="13"/>
  <c r="O419" i="13" s="1"/>
  <c r="O546" i="15"/>
  <c r="O167" i="11"/>
  <c r="O183" i="15"/>
  <c r="O183" i="14"/>
  <c r="O183" i="11"/>
  <c r="M389" i="14"/>
  <c r="P389" i="14" s="1"/>
  <c r="L629" i="14"/>
  <c r="O629" i="14" s="1"/>
  <c r="K543" i="15"/>
  <c r="K364" i="2"/>
  <c r="L786" i="4"/>
  <c r="O786" i="4" s="1"/>
  <c r="L181" i="14"/>
  <c r="O181" i="14" s="1"/>
  <c r="L523" i="13"/>
  <c r="O523" i="13" s="1"/>
  <c r="L66" i="14"/>
  <c r="O66" i="14" s="1"/>
  <c r="K537" i="15"/>
  <c r="L227" i="11"/>
  <c r="O657" i="9"/>
  <c r="P351" i="15"/>
  <c r="K275" i="15"/>
  <c r="O168" i="15"/>
  <c r="O347" i="14"/>
  <c r="P181" i="15"/>
  <c r="P347" i="2"/>
  <c r="M261" i="7"/>
  <c r="P261" i="7" s="1"/>
  <c r="P55" i="14"/>
  <c r="P183" i="15"/>
  <c r="P90" i="15"/>
  <c r="P345" i="15"/>
  <c r="O90" i="14"/>
  <c r="P43" i="11"/>
  <c r="M66" i="14"/>
  <c r="P66" i="14" s="1"/>
  <c r="M261" i="14"/>
  <c r="P261" i="14" s="1"/>
  <c r="M389" i="7"/>
  <c r="P389" i="7" s="1"/>
  <c r="I418" i="14"/>
  <c r="K418" i="14" s="1"/>
  <c r="L165" i="14"/>
  <c r="O165" i="14" s="1"/>
  <c r="P330" i="15"/>
  <c r="L227" i="15"/>
  <c r="O167" i="15"/>
  <c r="O165" i="15"/>
  <c r="O347" i="15"/>
  <c r="O261" i="15"/>
  <c r="O330" i="15"/>
  <c r="L655" i="13"/>
  <c r="O655" i="13" s="1"/>
  <c r="L132" i="14"/>
  <c r="O132" i="14" s="1"/>
  <c r="O331" i="15"/>
  <c r="L31" i="15"/>
  <c r="O31" i="15" s="1"/>
  <c r="M658" i="9"/>
  <c r="P658" i="9" s="1"/>
  <c r="K434" i="15"/>
  <c r="P660" i="9"/>
  <c r="M389" i="11"/>
  <c r="P389" i="11" s="1"/>
  <c r="M632" i="11"/>
  <c r="P632" i="11" s="1"/>
  <c r="L277" i="13"/>
  <c r="O277" i="13" s="1"/>
  <c r="L30" i="14"/>
  <c r="O30" i="14" s="1"/>
  <c r="K76" i="15"/>
  <c r="P134" i="13"/>
  <c r="O631" i="10"/>
  <c r="O134" i="13"/>
  <c r="L786" i="15"/>
  <c r="O786" i="15" s="1"/>
  <c r="O263" i="15"/>
  <c r="P317" i="15"/>
  <c r="O53" i="11"/>
  <c r="O183" i="12"/>
  <c r="O165" i="13"/>
  <c r="O23" i="13"/>
  <c r="P88" i="14"/>
  <c r="P55" i="11"/>
  <c r="P44" i="10"/>
  <c r="P183" i="12"/>
  <c r="P449" i="15"/>
  <c r="O55" i="11"/>
  <c r="L31" i="14"/>
  <c r="O31" i="14" s="1"/>
  <c r="M444" i="15"/>
  <c r="P444" i="15" s="1"/>
  <c r="M447" i="15"/>
  <c r="P447" i="15" s="1"/>
  <c r="L402" i="15"/>
  <c r="O402" i="15" s="1"/>
  <c r="P300" i="15"/>
  <c r="L629" i="15"/>
  <c r="O629" i="15" s="1"/>
  <c r="N315" i="15"/>
  <c r="P315" i="15" s="1"/>
  <c r="P331" i="15"/>
  <c r="O132" i="13"/>
  <c r="O525" i="15"/>
  <c r="L315" i="14"/>
  <c r="O315" i="14" s="1"/>
  <c r="N24" i="15"/>
  <c r="P24" i="15" s="1"/>
  <c r="O183" i="13"/>
  <c r="N14" i="15"/>
  <c r="P43" i="15"/>
  <c r="L389" i="15"/>
  <c r="O389" i="15" s="1"/>
  <c r="O298" i="15"/>
  <c r="P472" i="12"/>
  <c r="O69" i="15"/>
  <c r="O151" i="15"/>
  <c r="M298" i="7"/>
  <c r="P298" i="7" s="1"/>
  <c r="L66" i="12"/>
  <c r="O66" i="12" s="1"/>
  <c r="O345" i="11"/>
  <c r="M132" i="13"/>
  <c r="P132" i="13" s="1"/>
  <c r="O655" i="9"/>
  <c r="O68" i="15"/>
  <c r="P347" i="15"/>
  <c r="P66" i="15"/>
  <c r="P263" i="4"/>
  <c r="P347" i="11"/>
  <c r="M298" i="11"/>
  <c r="P298" i="11" s="1"/>
  <c r="L389" i="13"/>
  <c r="O389" i="13" s="1"/>
  <c r="L277" i="14"/>
  <c r="O277" i="14" s="1"/>
  <c r="P151" i="14"/>
  <c r="K433" i="14"/>
  <c r="M328" i="15"/>
  <c r="P328" i="15" s="1"/>
  <c r="P68" i="15"/>
  <c r="L328" i="15"/>
  <c r="O328" i="15" s="1"/>
  <c r="M119" i="11"/>
  <c r="P119" i="11" s="1"/>
  <c r="L119" i="15"/>
  <c r="O119" i="15" s="1"/>
  <c r="L165" i="11"/>
  <c r="O165" i="11" s="1"/>
  <c r="O33" i="13"/>
  <c r="P138" i="15"/>
  <c r="L34" i="12"/>
  <c r="O34" i="12" s="1"/>
  <c r="L16" i="13"/>
  <c r="O16" i="13" s="1"/>
  <c r="O345" i="13"/>
  <c r="O238" i="11"/>
  <c r="P56" i="13"/>
  <c r="L13" i="14"/>
  <c r="L11" i="14" s="1"/>
  <c r="L66" i="15"/>
  <c r="O66" i="15" s="1"/>
  <c r="M16" i="15"/>
  <c r="P16" i="15" s="1"/>
  <c r="P53" i="12"/>
  <c r="L16" i="12"/>
  <c r="L14" i="12" s="1"/>
  <c r="O56" i="13"/>
  <c r="M526" i="15"/>
  <c r="P526" i="15" s="1"/>
  <c r="M525" i="15"/>
  <c r="M469" i="12"/>
  <c r="P469" i="12" s="1"/>
  <c r="M24" i="14"/>
  <c r="O330" i="13"/>
  <c r="O657" i="14"/>
  <c r="L655" i="14"/>
  <c r="O655" i="14" s="1"/>
  <c r="P528" i="15"/>
  <c r="P55" i="15"/>
  <c r="P149" i="15"/>
  <c r="L149" i="15"/>
  <c r="O149" i="15" s="1"/>
  <c r="L34" i="14"/>
  <c r="O34" i="14" s="1"/>
  <c r="M422" i="15"/>
  <c r="P422" i="15" s="1"/>
  <c r="P424" i="15"/>
  <c r="M421" i="15"/>
  <c r="M419" i="15" s="1"/>
  <c r="L345" i="15"/>
  <c r="O345" i="15" s="1"/>
  <c r="P151" i="15"/>
  <c r="L277" i="8"/>
  <c r="O277" i="8" s="1"/>
  <c r="O263" i="10"/>
  <c r="O391" i="11"/>
  <c r="M421" i="13"/>
  <c r="P421" i="13" s="1"/>
  <c r="P43" i="14"/>
  <c r="M53" i="14"/>
  <c r="P53" i="14" s="1"/>
  <c r="P279" i="15"/>
  <c r="O300" i="15"/>
  <c r="M470" i="15"/>
  <c r="P470" i="15" s="1"/>
  <c r="M469" i="15"/>
  <c r="O261" i="10"/>
  <c r="M389" i="13"/>
  <c r="P389" i="13" s="1"/>
  <c r="P424" i="13"/>
  <c r="L21" i="14"/>
  <c r="K364" i="14"/>
  <c r="L181" i="15"/>
  <c r="O181" i="15" s="1"/>
  <c r="P26" i="15"/>
  <c r="M389" i="15"/>
  <c r="P389" i="15" s="1"/>
  <c r="P391" i="15"/>
  <c r="L34" i="15"/>
  <c r="O34" i="15" s="1"/>
  <c r="K559" i="15"/>
  <c r="O330" i="14"/>
  <c r="L444" i="15"/>
  <c r="O444" i="15" s="1"/>
  <c r="N53" i="15"/>
  <c r="O53" i="15" s="1"/>
  <c r="P91" i="15"/>
  <c r="O525" i="14"/>
  <c r="L523" i="14"/>
  <c r="O523" i="14" s="1"/>
  <c r="M165" i="15"/>
  <c r="P165" i="15" s="1"/>
  <c r="P167" i="15"/>
  <c r="L30" i="15"/>
  <c r="O30" i="15" s="1"/>
  <c r="P183" i="10"/>
  <c r="M402" i="15"/>
  <c r="P402" i="15" s="1"/>
  <c r="L119" i="9"/>
  <c r="O119" i="9" s="1"/>
  <c r="P167" i="9"/>
  <c r="N41" i="11"/>
  <c r="P41" i="11" s="1"/>
  <c r="M16" i="13"/>
  <c r="P16" i="13" s="1"/>
  <c r="O33" i="14"/>
  <c r="M298" i="15"/>
  <c r="P298" i="15" s="1"/>
  <c r="J364" i="15"/>
  <c r="K364" i="15" s="1"/>
  <c r="K365" i="15"/>
  <c r="O547" i="15"/>
  <c r="O23" i="15"/>
  <c r="L20" i="15"/>
  <c r="L13" i="15"/>
  <c r="M21" i="15"/>
  <c r="P23" i="15"/>
  <c r="M20" i="15"/>
  <c r="L402" i="9"/>
  <c r="O402" i="9" s="1"/>
  <c r="O347" i="11"/>
  <c r="P167" i="11"/>
  <c r="L24" i="12"/>
  <c r="M446" i="12"/>
  <c r="P446" i="12" s="1"/>
  <c r="O347" i="12"/>
  <c r="M132" i="11"/>
  <c r="P132" i="11" s="1"/>
  <c r="N544" i="15"/>
  <c r="L315" i="15"/>
  <c r="O317" i="15"/>
  <c r="O29" i="15"/>
  <c r="P29" i="15"/>
  <c r="M88" i="15"/>
  <c r="P88" i="15" s="1"/>
  <c r="P15" i="15"/>
  <c r="M261" i="15"/>
  <c r="P261" i="15" s="1"/>
  <c r="N9" i="15"/>
  <c r="O53" i="12"/>
  <c r="P55" i="12"/>
  <c r="M526" i="13"/>
  <c r="P526" i="13" s="1"/>
  <c r="P90" i="13"/>
  <c r="O421" i="15"/>
  <c r="N419" i="15"/>
  <c r="N13" i="15"/>
  <c r="N21" i="15"/>
  <c r="N20" i="15"/>
  <c r="N18" i="15" s="1"/>
  <c r="L277" i="15"/>
  <c r="O277" i="15" s="1"/>
  <c r="O279" i="15"/>
  <c r="K143" i="15"/>
  <c r="I131" i="15"/>
  <c r="K131" i="15" s="1"/>
  <c r="M53" i="15"/>
  <c r="K77" i="15"/>
  <c r="I65" i="15"/>
  <c r="K65" i="15" s="1"/>
  <c r="O26" i="12"/>
  <c r="L66" i="13"/>
  <c r="O66" i="13" s="1"/>
  <c r="L13" i="13"/>
  <c r="L11" i="13" s="1"/>
  <c r="M20" i="14"/>
  <c r="M18" i="14" s="1"/>
  <c r="O469" i="15"/>
  <c r="L467" i="15"/>
  <c r="O467" i="15" s="1"/>
  <c r="O544" i="15"/>
  <c r="I180" i="15"/>
  <c r="K180" i="15" s="1"/>
  <c r="L685" i="15"/>
  <c r="O685" i="15" s="1"/>
  <c r="O90" i="15"/>
  <c r="L88" i="15"/>
  <c r="O88" i="15" s="1"/>
  <c r="L21" i="15"/>
  <c r="L16" i="15"/>
  <c r="O16" i="15" s="1"/>
  <c r="L24" i="15"/>
  <c r="O26" i="15"/>
  <c r="O43" i="15"/>
  <c r="L41" i="15"/>
  <c r="O138" i="15"/>
  <c r="P424" i="11"/>
  <c r="O469" i="12"/>
  <c r="P330" i="12"/>
  <c r="M402" i="12"/>
  <c r="P402" i="12" s="1"/>
  <c r="L402" i="13"/>
  <c r="O402" i="13" s="1"/>
  <c r="L34" i="13"/>
  <c r="O34" i="13" s="1"/>
  <c r="P549" i="15"/>
  <c r="M546" i="15"/>
  <c r="M547" i="15"/>
  <c r="P547" i="15" s="1"/>
  <c r="M33" i="15"/>
  <c r="M13" i="15" s="1"/>
  <c r="O9" i="15"/>
  <c r="O15" i="15"/>
  <c r="M119" i="15"/>
  <c r="P119" i="15" s="1"/>
  <c r="O300" i="13"/>
  <c r="M261" i="13"/>
  <c r="P261" i="13" s="1"/>
  <c r="L227" i="14"/>
  <c r="J417" i="15"/>
  <c r="K417" i="15" s="1"/>
  <c r="K433" i="15"/>
  <c r="O134" i="15"/>
  <c r="P134" i="15"/>
  <c r="N132" i="15"/>
  <c r="M9" i="15"/>
  <c r="M41" i="15"/>
  <c r="P277" i="15"/>
  <c r="P43" i="10"/>
  <c r="P26" i="11"/>
  <c r="K76" i="12"/>
  <c r="O347" i="13"/>
  <c r="M402" i="14"/>
  <c r="P402" i="14" s="1"/>
  <c r="L149" i="13"/>
  <c r="O149" i="13" s="1"/>
  <c r="K417" i="14"/>
  <c r="P90" i="14"/>
  <c r="L786" i="14"/>
  <c r="O786" i="14" s="1"/>
  <c r="M132" i="14"/>
  <c r="P132" i="14" s="1"/>
  <c r="M402" i="13"/>
  <c r="P402" i="13" s="1"/>
  <c r="O43" i="10"/>
  <c r="K364" i="12"/>
  <c r="P184" i="12"/>
  <c r="L119" i="14"/>
  <c r="O119" i="14" s="1"/>
  <c r="M149" i="11"/>
  <c r="P149" i="11" s="1"/>
  <c r="L685" i="14"/>
  <c r="O685" i="14" s="1"/>
  <c r="P16" i="14"/>
  <c r="M119" i="14"/>
  <c r="P119" i="14" s="1"/>
  <c r="P121" i="14"/>
  <c r="P26" i="14"/>
  <c r="M277" i="14"/>
  <c r="P277" i="14" s="1"/>
  <c r="P279" i="14"/>
  <c r="O469" i="14"/>
  <c r="L467" i="14"/>
  <c r="O467" i="14" s="1"/>
  <c r="O56" i="14"/>
  <c r="O404" i="14"/>
  <c r="L402" i="14"/>
  <c r="O402" i="14" s="1"/>
  <c r="L181" i="12"/>
  <c r="O181" i="12" s="1"/>
  <c r="L227" i="13"/>
  <c r="L444" i="14"/>
  <c r="O444" i="14" s="1"/>
  <c r="N14" i="14"/>
  <c r="P528" i="13"/>
  <c r="P348" i="14"/>
  <c r="O348" i="14"/>
  <c r="O300" i="14"/>
  <c r="L298" i="14"/>
  <c r="O298" i="14" s="1"/>
  <c r="P12" i="14"/>
  <c r="M9" i="14"/>
  <c r="N24" i="14"/>
  <c r="O24" i="14" s="1"/>
  <c r="P15" i="14"/>
  <c r="M14" i="14"/>
  <c r="N20" i="14"/>
  <c r="N18" i="14" s="1"/>
  <c r="N13" i="14"/>
  <c r="P29" i="14"/>
  <c r="N21" i="14"/>
  <c r="O43" i="13"/>
  <c r="P183" i="14"/>
  <c r="M181" i="14"/>
  <c r="P181" i="14" s="1"/>
  <c r="O263" i="14"/>
  <c r="L261" i="14"/>
  <c r="O261" i="14" s="1"/>
  <c r="O55" i="14"/>
  <c r="L53" i="14"/>
  <c r="O53" i="14" s="1"/>
  <c r="L149" i="14"/>
  <c r="O149" i="14" s="1"/>
  <c r="O151" i="14"/>
  <c r="P23" i="14"/>
  <c r="O23" i="14"/>
  <c r="O44" i="14"/>
  <c r="O546" i="14"/>
  <c r="L544" i="14"/>
  <c r="O544" i="14" s="1"/>
  <c r="P549" i="14"/>
  <c r="M546" i="14"/>
  <c r="M547" i="14"/>
  <c r="P547" i="14" s="1"/>
  <c r="P330" i="14"/>
  <c r="N328" i="14"/>
  <c r="O328" i="14" s="1"/>
  <c r="P41" i="14"/>
  <c r="L20" i="14"/>
  <c r="O26" i="14"/>
  <c r="L16" i="14"/>
  <c r="L14" i="14" s="1"/>
  <c r="N9" i="14"/>
  <c r="O19" i="14"/>
  <c r="L88" i="14"/>
  <c r="O88" i="14" s="1"/>
  <c r="P183" i="11"/>
  <c r="M469" i="14"/>
  <c r="M470" i="14"/>
  <c r="P470" i="14" s="1"/>
  <c r="P472" i="14"/>
  <c r="P424" i="14"/>
  <c r="M421" i="14"/>
  <c r="M422" i="14"/>
  <c r="P422" i="14" s="1"/>
  <c r="M33" i="14"/>
  <c r="P347" i="14"/>
  <c r="N345" i="14"/>
  <c r="O345" i="14" s="1"/>
  <c r="O419" i="14"/>
  <c r="O43" i="14"/>
  <c r="L41" i="14"/>
  <c r="M298" i="14"/>
  <c r="P298" i="14" s="1"/>
  <c r="N149" i="14"/>
  <c r="P149" i="14" s="1"/>
  <c r="O43" i="12"/>
  <c r="N88" i="13"/>
  <c r="O88" i="13" s="1"/>
  <c r="O547" i="14"/>
  <c r="M315" i="14"/>
  <c r="P315" i="14" s="1"/>
  <c r="O391" i="14"/>
  <c r="L389" i="14"/>
  <c r="O389" i="14" s="1"/>
  <c r="O12" i="14"/>
  <c r="L9" i="14"/>
  <c r="M165" i="14"/>
  <c r="P165" i="14" s="1"/>
  <c r="P167" i="14"/>
  <c r="K77" i="14"/>
  <c r="I65" i="14"/>
  <c r="K65" i="14" s="1"/>
  <c r="O15" i="14"/>
  <c r="I64" i="14"/>
  <c r="K64" i="14" s="1"/>
  <c r="K76" i="14"/>
  <c r="I180" i="14"/>
  <c r="K180" i="14" s="1"/>
  <c r="P634" i="12"/>
  <c r="L629" i="12"/>
  <c r="O629" i="12" s="1"/>
  <c r="O167" i="12"/>
  <c r="M119" i="13"/>
  <c r="P119" i="13" s="1"/>
  <c r="O135" i="13"/>
  <c r="L119" i="13"/>
  <c r="O119" i="13" s="1"/>
  <c r="P525" i="13"/>
  <c r="M523" i="13"/>
  <c r="P523" i="13" s="1"/>
  <c r="P167" i="12"/>
  <c r="L30" i="13"/>
  <c r="O30" i="13" s="1"/>
  <c r="O43" i="11"/>
  <c r="L298" i="11"/>
  <c r="O298" i="11" s="1"/>
  <c r="L544" i="12"/>
  <c r="O544" i="12" s="1"/>
  <c r="M16" i="12"/>
  <c r="M14" i="12" s="1"/>
  <c r="L66" i="11"/>
  <c r="O66" i="11" s="1"/>
  <c r="O279" i="12"/>
  <c r="P26" i="13"/>
  <c r="O167" i="13"/>
  <c r="P330" i="13"/>
  <c r="K364" i="13"/>
  <c r="O469" i="13"/>
  <c r="L467" i="13"/>
  <c r="O467" i="13" s="1"/>
  <c r="L20" i="11"/>
  <c r="L18" i="11" s="1"/>
  <c r="P300" i="13"/>
  <c r="L20" i="13"/>
  <c r="L18" i="13" s="1"/>
  <c r="P59" i="13"/>
  <c r="M277" i="13"/>
  <c r="P277" i="13" s="1"/>
  <c r="O631" i="11"/>
  <c r="O134" i="11"/>
  <c r="M165" i="12"/>
  <c r="P165" i="12" s="1"/>
  <c r="M181" i="12"/>
  <c r="P181" i="12" s="1"/>
  <c r="M132" i="12"/>
  <c r="P132" i="12" s="1"/>
  <c r="P44" i="12"/>
  <c r="L24" i="13"/>
  <c r="P183" i="13"/>
  <c r="O328" i="13"/>
  <c r="M328" i="13"/>
  <c r="P328" i="13" s="1"/>
  <c r="N181" i="13"/>
  <c r="P181" i="13" s="1"/>
  <c r="P165" i="13"/>
  <c r="K77" i="13"/>
  <c r="O55" i="13"/>
  <c r="N53" i="13"/>
  <c r="O53" i="13" s="1"/>
  <c r="M119" i="12"/>
  <c r="P119" i="12" s="1"/>
  <c r="O421" i="12"/>
  <c r="P135" i="13"/>
  <c r="M66" i="13"/>
  <c r="P66" i="13" s="1"/>
  <c r="O263" i="13"/>
  <c r="N261" i="13"/>
  <c r="O261" i="13" s="1"/>
  <c r="M149" i="13"/>
  <c r="P149" i="13" s="1"/>
  <c r="P263" i="11"/>
  <c r="M149" i="12"/>
  <c r="P149" i="12" s="1"/>
  <c r="P41" i="10"/>
  <c r="L786" i="13"/>
  <c r="O786" i="13" s="1"/>
  <c r="O318" i="13"/>
  <c r="O90" i="13"/>
  <c r="K76" i="13"/>
  <c r="I64" i="13"/>
  <c r="K64" i="13" s="1"/>
  <c r="P660" i="13"/>
  <c r="M657" i="13"/>
  <c r="P55" i="13"/>
  <c r="O525" i="10"/>
  <c r="J522" i="13"/>
  <c r="K522" i="13" s="1"/>
  <c r="K537" i="13"/>
  <c r="O15" i="13"/>
  <c r="N31" i="13"/>
  <c r="P41" i="13"/>
  <c r="L9" i="13"/>
  <c r="K433" i="13"/>
  <c r="J417" i="13"/>
  <c r="K417" i="13" s="1"/>
  <c r="M629" i="13"/>
  <c r="P629" i="13" s="1"/>
  <c r="P549" i="13"/>
  <c r="M546" i="13"/>
  <c r="P546" i="13" s="1"/>
  <c r="M547" i="13"/>
  <c r="P547" i="13" s="1"/>
  <c r="K559" i="13"/>
  <c r="I543" i="13"/>
  <c r="K543" i="13" s="1"/>
  <c r="O31" i="13"/>
  <c r="N9" i="13"/>
  <c r="L685" i="13"/>
  <c r="O685" i="13" s="1"/>
  <c r="O44" i="10"/>
  <c r="P134" i="10"/>
  <c r="N181" i="11"/>
  <c r="P181" i="11" s="1"/>
  <c r="L41" i="12"/>
  <c r="O41" i="12" s="1"/>
  <c r="P90" i="12"/>
  <c r="L298" i="12"/>
  <c r="O298" i="12" s="1"/>
  <c r="M447" i="12"/>
  <c r="P447" i="12" s="1"/>
  <c r="K237" i="13"/>
  <c r="I226" i="13"/>
  <c r="O29" i="13"/>
  <c r="N24" i="13"/>
  <c r="P24" i="13" s="1"/>
  <c r="P167" i="13"/>
  <c r="M315" i="9"/>
  <c r="P315" i="9" s="1"/>
  <c r="O658" i="11"/>
  <c r="M629" i="12"/>
  <c r="P629" i="12" s="1"/>
  <c r="M298" i="12"/>
  <c r="P298" i="12" s="1"/>
  <c r="O328" i="11"/>
  <c r="P449" i="13"/>
  <c r="M446" i="13"/>
  <c r="M447" i="13"/>
  <c r="P447" i="13" s="1"/>
  <c r="M33" i="13"/>
  <c r="M13" i="13" s="1"/>
  <c r="O546" i="13"/>
  <c r="L544" i="13"/>
  <c r="O544" i="13" s="1"/>
  <c r="P317" i="13"/>
  <c r="M315" i="13"/>
  <c r="P315" i="13" s="1"/>
  <c r="O121" i="5"/>
  <c r="I65" i="11"/>
  <c r="K65" i="11" s="1"/>
  <c r="M33" i="12"/>
  <c r="P33" i="12" s="1"/>
  <c r="O446" i="12"/>
  <c r="P545" i="13"/>
  <c r="I131" i="13"/>
  <c r="K131" i="13" s="1"/>
  <c r="K143" i="13"/>
  <c r="P19" i="13"/>
  <c r="O41" i="13"/>
  <c r="M345" i="13"/>
  <c r="P345" i="13" s="1"/>
  <c r="P347" i="13"/>
  <c r="M21" i="13"/>
  <c r="M20" i="13"/>
  <c r="P23" i="13"/>
  <c r="O317" i="13"/>
  <c r="L315" i="13"/>
  <c r="O315" i="13" s="1"/>
  <c r="L315" i="11"/>
  <c r="O315" i="11" s="1"/>
  <c r="P43" i="12"/>
  <c r="M469" i="13"/>
  <c r="M470" i="13"/>
  <c r="P470" i="13" s="1"/>
  <c r="P472" i="13"/>
  <c r="I418" i="13"/>
  <c r="K418" i="13" s="1"/>
  <c r="K434" i="13"/>
  <c r="O631" i="13"/>
  <c r="N298" i="13"/>
  <c r="O298" i="13" s="1"/>
  <c r="P43" i="13"/>
  <c r="K559" i="12"/>
  <c r="I543" i="12"/>
  <c r="K543" i="12" s="1"/>
  <c r="N28" i="13"/>
  <c r="N20" i="13"/>
  <c r="N18" i="13" s="1"/>
  <c r="N13" i="13"/>
  <c r="N10" i="13" s="1"/>
  <c r="N21" i="13"/>
  <c r="O21" i="13" s="1"/>
  <c r="O26" i="13"/>
  <c r="M24" i="11"/>
  <c r="O88" i="12"/>
  <c r="P91" i="12"/>
  <c r="P348" i="12"/>
  <c r="P331" i="12"/>
  <c r="O404" i="12"/>
  <c r="L402" i="12"/>
  <c r="O402" i="12" s="1"/>
  <c r="P391" i="12"/>
  <c r="M389" i="12"/>
  <c r="P389" i="12" s="1"/>
  <c r="P68" i="12"/>
  <c r="M66" i="12"/>
  <c r="P66" i="12" s="1"/>
  <c r="P165" i="11"/>
  <c r="K174" i="12"/>
  <c r="I164" i="12"/>
  <c r="K164" i="12" s="1"/>
  <c r="O263" i="9"/>
  <c r="P59" i="11"/>
  <c r="L34" i="11"/>
  <c r="O34" i="11" s="1"/>
  <c r="M421" i="11"/>
  <c r="P421" i="11" s="1"/>
  <c r="O44" i="12"/>
  <c r="O90" i="12"/>
  <c r="O264" i="12"/>
  <c r="O55" i="12"/>
  <c r="P347" i="12"/>
  <c r="N345" i="12"/>
  <c r="P345" i="12" s="1"/>
  <c r="L389" i="12"/>
  <c r="O389" i="12" s="1"/>
  <c r="O391" i="12"/>
  <c r="L685" i="12"/>
  <c r="O685" i="12" s="1"/>
  <c r="L30" i="12"/>
  <c r="O30" i="12" s="1"/>
  <c r="O33" i="12"/>
  <c r="L31" i="12"/>
  <c r="O31" i="12" s="1"/>
  <c r="N14" i="9"/>
  <c r="N328" i="12"/>
  <c r="P328" i="12" s="1"/>
  <c r="M402" i="9"/>
  <c r="P402" i="9" s="1"/>
  <c r="O330" i="11"/>
  <c r="M53" i="11"/>
  <c r="P53" i="11" s="1"/>
  <c r="L277" i="11"/>
  <c r="O277" i="11" s="1"/>
  <c r="M632" i="12"/>
  <c r="P632" i="12" s="1"/>
  <c r="L132" i="12"/>
  <c r="O132" i="12" s="1"/>
  <c r="M277" i="12"/>
  <c r="P277" i="12" s="1"/>
  <c r="M261" i="12"/>
  <c r="P261" i="12" s="1"/>
  <c r="P26" i="12"/>
  <c r="O525" i="12"/>
  <c r="L523" i="12"/>
  <c r="O523" i="12" s="1"/>
  <c r="O9" i="12"/>
  <c r="P29" i="12"/>
  <c r="P41" i="12"/>
  <c r="P53" i="4"/>
  <c r="P472" i="10"/>
  <c r="P330" i="11"/>
  <c r="K433" i="11"/>
  <c r="M402" i="11"/>
  <c r="P402" i="11" s="1"/>
  <c r="O88" i="11"/>
  <c r="M88" i="12"/>
  <c r="P88" i="12" s="1"/>
  <c r="I131" i="12"/>
  <c r="K131" i="12" s="1"/>
  <c r="K143" i="12"/>
  <c r="O263" i="12"/>
  <c r="L261" i="12"/>
  <c r="O261" i="12" s="1"/>
  <c r="K77" i="12"/>
  <c r="I65" i="12"/>
  <c r="K65" i="12" s="1"/>
  <c r="L13" i="12"/>
  <c r="L20" i="12"/>
  <c r="O23" i="12"/>
  <c r="L119" i="12"/>
  <c r="O119" i="12" s="1"/>
  <c r="L21" i="12"/>
  <c r="L16" i="11"/>
  <c r="L14" i="11" s="1"/>
  <c r="M277" i="9"/>
  <c r="P277" i="9" s="1"/>
  <c r="O167" i="10"/>
  <c r="O261" i="11"/>
  <c r="P90" i="11"/>
  <c r="P15" i="12"/>
  <c r="N16" i="12"/>
  <c r="N14" i="12" s="1"/>
  <c r="N24" i="12"/>
  <c r="P421" i="12"/>
  <c r="M419" i="12"/>
  <c r="L227" i="12"/>
  <c r="M21" i="12"/>
  <c r="M20" i="12"/>
  <c r="P23" i="12"/>
  <c r="O15" i="12"/>
  <c r="I226" i="12"/>
  <c r="K237" i="12"/>
  <c r="N28" i="12"/>
  <c r="L34" i="10"/>
  <c r="O34" i="10" s="1"/>
  <c r="K364" i="11"/>
  <c r="O263" i="11"/>
  <c r="J417" i="12"/>
  <c r="K417" i="12" s="1"/>
  <c r="K433" i="12"/>
  <c r="P12" i="12"/>
  <c r="M9" i="12"/>
  <c r="O121" i="11"/>
  <c r="L119" i="11"/>
  <c r="O119" i="11" s="1"/>
  <c r="O151" i="12"/>
  <c r="L149" i="12"/>
  <c r="O149" i="12" s="1"/>
  <c r="O183" i="9"/>
  <c r="O56" i="11"/>
  <c r="P545" i="12"/>
  <c r="M315" i="12"/>
  <c r="P315" i="12" s="1"/>
  <c r="L165" i="12"/>
  <c r="O165" i="12" s="1"/>
  <c r="N9" i="12"/>
  <c r="L315" i="12"/>
  <c r="O315" i="12" s="1"/>
  <c r="P167" i="8"/>
  <c r="M629" i="11"/>
  <c r="P629" i="11" s="1"/>
  <c r="P634" i="11"/>
  <c r="O21" i="11"/>
  <c r="O90" i="11"/>
  <c r="P549" i="12"/>
  <c r="M546" i="12"/>
  <c r="P546" i="12" s="1"/>
  <c r="M547" i="12"/>
  <c r="P547" i="12" s="1"/>
  <c r="K434" i="12"/>
  <c r="I418" i="12"/>
  <c r="K418" i="12" s="1"/>
  <c r="L328" i="12"/>
  <c r="O330" i="12"/>
  <c r="O29" i="12"/>
  <c r="N20" i="12"/>
  <c r="N18" i="12" s="1"/>
  <c r="N13" i="12"/>
  <c r="N21" i="12"/>
  <c r="M469" i="10"/>
  <c r="P469" i="10" s="1"/>
  <c r="M149" i="10"/>
  <c r="P149" i="10" s="1"/>
  <c r="P44" i="11"/>
  <c r="P279" i="11"/>
  <c r="M277" i="11"/>
  <c r="P277" i="11" s="1"/>
  <c r="O33" i="11"/>
  <c r="L30" i="11"/>
  <c r="L786" i="7"/>
  <c r="O786" i="7" s="1"/>
  <c r="M421" i="9"/>
  <c r="M419" i="9" s="1"/>
  <c r="M402" i="10"/>
  <c r="P402" i="10" s="1"/>
  <c r="O657" i="11"/>
  <c r="P263" i="10"/>
  <c r="O421" i="11"/>
  <c r="P134" i="9"/>
  <c r="P90" i="10"/>
  <c r="O53" i="10"/>
  <c r="M66" i="11"/>
  <c r="P66" i="11" s="1"/>
  <c r="M20" i="11"/>
  <c r="M18" i="11" s="1"/>
  <c r="M21" i="11"/>
  <c r="P21" i="11" s="1"/>
  <c r="L13" i="11"/>
  <c r="L11" i="11" s="1"/>
  <c r="N13" i="10"/>
  <c r="N11" i="10" s="1"/>
  <c r="M149" i="8"/>
  <c r="P149" i="8" s="1"/>
  <c r="O55" i="8"/>
  <c r="O261" i="8"/>
  <c r="L629" i="9"/>
  <c r="O629" i="9" s="1"/>
  <c r="L544" i="10"/>
  <c r="O544" i="10" s="1"/>
  <c r="P68" i="10"/>
  <c r="M345" i="11"/>
  <c r="P345" i="11" s="1"/>
  <c r="M655" i="11"/>
  <c r="P655" i="11" s="1"/>
  <c r="O151" i="11"/>
  <c r="L149" i="11"/>
  <c r="O149" i="11" s="1"/>
  <c r="K143" i="11"/>
  <c r="I131" i="11"/>
  <c r="K131" i="11" s="1"/>
  <c r="O404" i="11"/>
  <c r="L402" i="11"/>
  <c r="O402" i="11" s="1"/>
  <c r="K76" i="10"/>
  <c r="L119" i="7"/>
  <c r="O119" i="7" s="1"/>
  <c r="K417" i="8"/>
  <c r="M547" i="9"/>
  <c r="P547" i="9" s="1"/>
  <c r="O53" i="9"/>
  <c r="L786" i="10"/>
  <c r="O786" i="10" s="1"/>
  <c r="O328" i="10"/>
  <c r="L685" i="11"/>
  <c r="O685" i="11" s="1"/>
  <c r="L523" i="11"/>
  <c r="O523" i="11" s="1"/>
  <c r="P88" i="11"/>
  <c r="P351" i="9"/>
  <c r="O90" i="9"/>
  <c r="O330" i="10"/>
  <c r="O90" i="10"/>
  <c r="O56" i="10"/>
  <c r="O55" i="10"/>
  <c r="L444" i="11"/>
  <c r="O444" i="11" s="1"/>
  <c r="P91" i="11"/>
  <c r="K434" i="11"/>
  <c r="I418" i="11"/>
  <c r="K418" i="11" s="1"/>
  <c r="P424" i="9"/>
  <c r="O88" i="10"/>
  <c r="I226" i="11"/>
  <c r="K226" i="11" s="1"/>
  <c r="O469" i="11"/>
  <c r="L523" i="9"/>
  <c r="O523" i="9" s="1"/>
  <c r="P330" i="10"/>
  <c r="P347" i="10"/>
  <c r="L132" i="10"/>
  <c r="O132" i="10" s="1"/>
  <c r="M315" i="10"/>
  <c r="P315" i="10" s="1"/>
  <c r="M467" i="11"/>
  <c r="P264" i="11"/>
  <c r="K76" i="11"/>
  <c r="I64" i="11"/>
  <c r="K64" i="11" s="1"/>
  <c r="O59" i="11"/>
  <c r="P549" i="11"/>
  <c r="M546" i="11"/>
  <c r="P546" i="11" s="1"/>
  <c r="M33" i="11"/>
  <c r="M547" i="11"/>
  <c r="P547" i="11" s="1"/>
  <c r="O19" i="11"/>
  <c r="P56" i="11"/>
  <c r="O348" i="11"/>
  <c r="O467" i="11"/>
  <c r="O12" i="11"/>
  <c r="L9" i="11"/>
  <c r="M119" i="9"/>
  <c r="P119" i="9" s="1"/>
  <c r="I543" i="11"/>
  <c r="K543" i="11" s="1"/>
  <c r="K559" i="11"/>
  <c r="P658" i="11"/>
  <c r="O184" i="11"/>
  <c r="P19" i="11"/>
  <c r="P9" i="11"/>
  <c r="P317" i="11"/>
  <c r="M315" i="11"/>
  <c r="P315" i="11" s="1"/>
  <c r="M14" i="11"/>
  <c r="P15" i="11"/>
  <c r="K434" i="10"/>
  <c r="N16" i="11"/>
  <c r="N24" i="11"/>
  <c r="O24" i="11" s="1"/>
  <c r="O26" i="11"/>
  <c r="N20" i="11"/>
  <c r="N13" i="11"/>
  <c r="P23" i="11"/>
  <c r="N9" i="11"/>
  <c r="M328" i="11"/>
  <c r="P328" i="11" s="1"/>
  <c r="P29" i="11"/>
  <c r="P261" i="11"/>
  <c r="O168" i="11"/>
  <c r="P545" i="11"/>
  <c r="O23" i="11"/>
  <c r="P183" i="7"/>
  <c r="M328" i="10"/>
  <c r="P328" i="10" s="1"/>
  <c r="L685" i="10"/>
  <c r="O685" i="10" s="1"/>
  <c r="N14" i="10"/>
  <c r="N20" i="10"/>
  <c r="N18" i="10" s="1"/>
  <c r="M261" i="8"/>
  <c r="P261" i="8" s="1"/>
  <c r="L315" i="10"/>
  <c r="O315" i="10" s="1"/>
  <c r="O330" i="4"/>
  <c r="N24" i="10"/>
  <c r="L149" i="10"/>
  <c r="O149" i="10" s="1"/>
  <c r="P55" i="10"/>
  <c r="M53" i="10"/>
  <c r="P53" i="10" s="1"/>
  <c r="O404" i="7"/>
  <c r="L298" i="7"/>
  <c r="O298" i="7" s="1"/>
  <c r="L685" i="8"/>
  <c r="O685" i="8" s="1"/>
  <c r="O469" i="8"/>
  <c r="P90" i="9"/>
  <c r="N88" i="9"/>
  <c r="O88" i="9" s="1"/>
  <c r="P330" i="9"/>
  <c r="K364" i="10"/>
  <c r="M277" i="10"/>
  <c r="P277" i="10" s="1"/>
  <c r="L165" i="10"/>
  <c r="O165" i="10" s="1"/>
  <c r="L66" i="10"/>
  <c r="O66" i="10" s="1"/>
  <c r="P121" i="10"/>
  <c r="M119" i="10"/>
  <c r="P119" i="10" s="1"/>
  <c r="N181" i="10"/>
  <c r="P181" i="10" s="1"/>
  <c r="O33" i="10"/>
  <c r="L31" i="10"/>
  <c r="O31" i="10" s="1"/>
  <c r="L30" i="10"/>
  <c r="I418" i="6"/>
  <c r="K418" i="6" s="1"/>
  <c r="L786" i="8"/>
  <c r="O786" i="8" s="1"/>
  <c r="O68" i="9"/>
  <c r="P331" i="9"/>
  <c r="L402" i="10"/>
  <c r="O402" i="10" s="1"/>
  <c r="L119" i="10"/>
  <c r="O119" i="10" s="1"/>
  <c r="M389" i="5"/>
  <c r="P389" i="5" s="1"/>
  <c r="O391" i="5"/>
  <c r="O43" i="8"/>
  <c r="K77" i="9"/>
  <c r="O31" i="9"/>
  <c r="L467" i="10"/>
  <c r="O467" i="10" s="1"/>
  <c r="O657" i="10"/>
  <c r="L655" i="10"/>
  <c r="O655" i="10" s="1"/>
  <c r="M298" i="10"/>
  <c r="P298" i="10" s="1"/>
  <c r="P300" i="10"/>
  <c r="L149" i="7"/>
  <c r="O149" i="7" s="1"/>
  <c r="O546" i="9"/>
  <c r="N345" i="10"/>
  <c r="P345" i="10" s="1"/>
  <c r="M547" i="10"/>
  <c r="P547" i="10" s="1"/>
  <c r="P549" i="10"/>
  <c r="M546" i="10"/>
  <c r="O279" i="10"/>
  <c r="L277" i="10"/>
  <c r="O277" i="10" s="1"/>
  <c r="P23" i="10"/>
  <c r="M20" i="10"/>
  <c r="P549" i="9"/>
  <c r="L149" i="9"/>
  <c r="O149" i="9" s="1"/>
  <c r="M165" i="9"/>
  <c r="P165" i="9" s="1"/>
  <c r="O347" i="9"/>
  <c r="O301" i="9"/>
  <c r="P424" i="10"/>
  <c r="M421" i="10"/>
  <c r="M422" i="10"/>
  <c r="P422" i="10" s="1"/>
  <c r="M33" i="10"/>
  <c r="I65" i="10"/>
  <c r="K65" i="10" s="1"/>
  <c r="K77" i="10"/>
  <c r="N9" i="10"/>
  <c r="M21" i="10"/>
  <c r="P21" i="10" s="1"/>
  <c r="K174" i="10"/>
  <c r="I164" i="10"/>
  <c r="K164" i="10" s="1"/>
  <c r="M88" i="10"/>
  <c r="K433" i="10"/>
  <c r="I417" i="10"/>
  <c r="K417" i="10" s="1"/>
  <c r="O151" i="5"/>
  <c r="K433" i="8"/>
  <c r="O23" i="8"/>
  <c r="L227" i="9"/>
  <c r="P391" i="10"/>
  <c r="M389" i="10"/>
  <c r="P389" i="10" s="1"/>
  <c r="O348" i="10"/>
  <c r="O238" i="10"/>
  <c r="L227" i="10"/>
  <c r="O19" i="10"/>
  <c r="M9" i="10"/>
  <c r="P12" i="10"/>
  <c r="L41" i="10"/>
  <c r="P167" i="10"/>
  <c r="M165" i="10"/>
  <c r="P165" i="10" s="1"/>
  <c r="O23" i="10"/>
  <c r="L20" i="10"/>
  <c r="L13" i="10"/>
  <c r="L21" i="10"/>
  <c r="O21" i="10" s="1"/>
  <c r="O347" i="10"/>
  <c r="L345" i="10"/>
  <c r="M277" i="6"/>
  <c r="P277" i="6" s="1"/>
  <c r="K417" i="7"/>
  <c r="L629" i="8"/>
  <c r="O629" i="8" s="1"/>
  <c r="O44" i="8"/>
  <c r="M389" i="8"/>
  <c r="P389" i="8" s="1"/>
  <c r="I226" i="10"/>
  <c r="K237" i="10"/>
  <c r="O446" i="10"/>
  <c r="L444" i="10"/>
  <c r="O12" i="10"/>
  <c r="L9" i="10"/>
  <c r="P19" i="10"/>
  <c r="O183" i="10"/>
  <c r="L181" i="10"/>
  <c r="O26" i="10"/>
  <c r="L16" i="10"/>
  <c r="L24" i="10"/>
  <c r="I131" i="10"/>
  <c r="K131" i="10" s="1"/>
  <c r="K143" i="10"/>
  <c r="O391" i="4"/>
  <c r="P449" i="8"/>
  <c r="P347" i="9"/>
  <c r="P68" i="9"/>
  <c r="O55" i="9"/>
  <c r="L298" i="10"/>
  <c r="O298" i="10" s="1"/>
  <c r="P449" i="10"/>
  <c r="M446" i="10"/>
  <c r="M447" i="10"/>
  <c r="P447" i="10" s="1"/>
  <c r="L389" i="10"/>
  <c r="O389" i="10" s="1"/>
  <c r="P26" i="10"/>
  <c r="M16" i="10"/>
  <c r="M24" i="10"/>
  <c r="O168" i="8"/>
  <c r="M446" i="8"/>
  <c r="M444" i="8" s="1"/>
  <c r="P444" i="8" s="1"/>
  <c r="P183" i="9"/>
  <c r="M544" i="9"/>
  <c r="P544" i="9" s="1"/>
  <c r="N24" i="9"/>
  <c r="O24" i="9" s="1"/>
  <c r="O300" i="9"/>
  <c r="L786" i="9"/>
  <c r="O786" i="9" s="1"/>
  <c r="O43" i="9"/>
  <c r="L261" i="9"/>
  <c r="O261" i="9" s="1"/>
  <c r="L315" i="8"/>
  <c r="O315" i="8" s="1"/>
  <c r="P347" i="8"/>
  <c r="O348" i="8"/>
  <c r="O264" i="8"/>
  <c r="L20" i="8"/>
  <c r="L18" i="8" s="1"/>
  <c r="P345" i="9"/>
  <c r="M328" i="9"/>
  <c r="O88" i="6"/>
  <c r="P16" i="7"/>
  <c r="M315" i="7"/>
  <c r="P315" i="7" s="1"/>
  <c r="O90" i="8"/>
  <c r="L315" i="9"/>
  <c r="O315" i="9" s="1"/>
  <c r="L41" i="9"/>
  <c r="O41" i="9" s="1"/>
  <c r="P43" i="9"/>
  <c r="P391" i="9"/>
  <c r="M389" i="9"/>
  <c r="P389" i="9" s="1"/>
  <c r="O167" i="9"/>
  <c r="L389" i="9"/>
  <c r="O389" i="9" s="1"/>
  <c r="O391" i="9"/>
  <c r="P43" i="6"/>
  <c r="M277" i="7"/>
  <c r="P277" i="7" s="1"/>
  <c r="M655" i="9"/>
  <c r="P655" i="9" s="1"/>
  <c r="O66" i="9"/>
  <c r="P66" i="9"/>
  <c r="L298" i="9"/>
  <c r="O298" i="9" s="1"/>
  <c r="P56" i="9"/>
  <c r="L629" i="4"/>
  <c r="O629" i="4" s="1"/>
  <c r="L685" i="9"/>
  <c r="O685" i="9" s="1"/>
  <c r="O330" i="9"/>
  <c r="N328" i="9"/>
  <c r="O328" i="9" s="1"/>
  <c r="K364" i="6"/>
  <c r="M119" i="7"/>
  <c r="P119" i="7" s="1"/>
  <c r="N132" i="9"/>
  <c r="P132" i="9" s="1"/>
  <c r="P347" i="7"/>
  <c r="O263" i="7"/>
  <c r="O41" i="7"/>
  <c r="O26" i="7"/>
  <c r="M345" i="8"/>
  <c r="P345" i="8" s="1"/>
  <c r="O446" i="8"/>
  <c r="O43" i="7"/>
  <c r="O165" i="9"/>
  <c r="K76" i="9"/>
  <c r="I64" i="9"/>
  <c r="K64" i="9" s="1"/>
  <c r="I131" i="4"/>
  <c r="K131" i="4" s="1"/>
  <c r="M16" i="5"/>
  <c r="P16" i="5" s="1"/>
  <c r="M402" i="5"/>
  <c r="P402" i="5" s="1"/>
  <c r="O183" i="6"/>
  <c r="N24" i="7"/>
  <c r="P472" i="8"/>
  <c r="O165" i="8"/>
  <c r="O68" i="8"/>
  <c r="P300" i="9"/>
  <c r="M298" i="9"/>
  <c r="P298" i="9" s="1"/>
  <c r="J543" i="9"/>
  <c r="K543" i="9" s="1"/>
  <c r="K559" i="9"/>
  <c r="I131" i="9"/>
  <c r="K131" i="9" s="1"/>
  <c r="K143" i="9"/>
  <c r="L30" i="9"/>
  <c r="O30" i="9" s="1"/>
  <c r="O36" i="9"/>
  <c r="L34" i="9"/>
  <c r="O34" i="9" s="1"/>
  <c r="L20" i="9"/>
  <c r="L13" i="9"/>
  <c r="L21" i="9"/>
  <c r="O23" i="9"/>
  <c r="O33" i="9"/>
  <c r="L16" i="9"/>
  <c r="O16" i="9" s="1"/>
  <c r="O26" i="9"/>
  <c r="O345" i="9"/>
  <c r="M88" i="9"/>
  <c r="P88" i="9" s="1"/>
  <c r="I418" i="5"/>
  <c r="K418" i="5" s="1"/>
  <c r="K364" i="5"/>
  <c r="I131" i="6"/>
  <c r="K131" i="6" s="1"/>
  <c r="P26" i="7"/>
  <c r="O167" i="8"/>
  <c r="M298" i="8"/>
  <c r="P298" i="8" s="1"/>
  <c r="I418" i="8"/>
  <c r="K418" i="8" s="1"/>
  <c r="M41" i="9"/>
  <c r="O29" i="9"/>
  <c r="M20" i="9"/>
  <c r="M18" i="9" s="1"/>
  <c r="P23" i="9"/>
  <c r="K434" i="9"/>
  <c r="I418" i="9"/>
  <c r="K418" i="9" s="1"/>
  <c r="P151" i="9"/>
  <c r="M149" i="9"/>
  <c r="P149" i="9" s="1"/>
  <c r="K364" i="9"/>
  <c r="O19" i="9"/>
  <c r="O421" i="9"/>
  <c r="N419" i="9"/>
  <c r="I226" i="9"/>
  <c r="N9" i="9"/>
  <c r="O469" i="9"/>
  <c r="L467" i="9"/>
  <c r="O467" i="9" s="1"/>
  <c r="O9" i="9"/>
  <c r="P449" i="9"/>
  <c r="M447" i="9"/>
  <c r="P447" i="9" s="1"/>
  <c r="M446" i="9"/>
  <c r="M33" i="9"/>
  <c r="M13" i="9" s="1"/>
  <c r="K433" i="9"/>
  <c r="I417" i="9"/>
  <c r="K417" i="9" s="1"/>
  <c r="P263" i="9"/>
  <c r="M261" i="9"/>
  <c r="P261" i="9" s="1"/>
  <c r="O15" i="9"/>
  <c r="P422" i="9"/>
  <c r="O422" i="9"/>
  <c r="P26" i="9"/>
  <c r="M16" i="9"/>
  <c r="M24" i="9"/>
  <c r="N181" i="9"/>
  <c r="P181" i="9" s="1"/>
  <c r="P55" i="9"/>
  <c r="M53" i="9"/>
  <c r="P53" i="9" s="1"/>
  <c r="N20" i="9"/>
  <c r="N18" i="9" s="1"/>
  <c r="N13" i="9"/>
  <c r="N10" i="9" s="1"/>
  <c r="N21" i="9"/>
  <c r="P21" i="9" s="1"/>
  <c r="O134" i="9"/>
  <c r="L132" i="9"/>
  <c r="M9" i="9"/>
  <c r="P12" i="9"/>
  <c r="O90" i="6"/>
  <c r="O279" i="7"/>
  <c r="O657" i="8"/>
  <c r="O331" i="8"/>
  <c r="M470" i="9"/>
  <c r="P470" i="9" s="1"/>
  <c r="M469" i="9"/>
  <c r="P472" i="9"/>
  <c r="L444" i="9"/>
  <c r="O444" i="9" s="1"/>
  <c r="O279" i="9"/>
  <c r="L277" i="9"/>
  <c r="O277" i="9" s="1"/>
  <c r="P19" i="9"/>
  <c r="L444" i="6"/>
  <c r="O444" i="6" s="1"/>
  <c r="L402" i="6"/>
  <c r="O402" i="6" s="1"/>
  <c r="P91" i="6"/>
  <c r="K364" i="7"/>
  <c r="O44" i="7"/>
  <c r="M685" i="8"/>
  <c r="P685" i="8" s="1"/>
  <c r="M470" i="8"/>
  <c r="P470" i="8" s="1"/>
  <c r="M315" i="8"/>
  <c r="P315" i="8" s="1"/>
  <c r="P348" i="8"/>
  <c r="P348" i="7"/>
  <c r="O88" i="8"/>
  <c r="L66" i="7"/>
  <c r="O66" i="7" s="1"/>
  <c r="O59" i="5"/>
  <c r="O525" i="8"/>
  <c r="L523" i="8"/>
  <c r="O523" i="8" s="1"/>
  <c r="P549" i="2"/>
  <c r="K275" i="3"/>
  <c r="L629" i="5"/>
  <c r="O629" i="5" s="1"/>
  <c r="P631" i="5"/>
  <c r="L261" i="7"/>
  <c r="O261" i="7" s="1"/>
  <c r="L227" i="7"/>
  <c r="O55" i="7"/>
  <c r="K77" i="8"/>
  <c r="I65" i="8"/>
  <c r="K65" i="8" s="1"/>
  <c r="M547" i="2"/>
  <c r="P547" i="2" s="1"/>
  <c r="L277" i="6"/>
  <c r="O277" i="6" s="1"/>
  <c r="N37" i="7"/>
  <c r="M24" i="7"/>
  <c r="P68" i="8"/>
  <c r="M66" i="8"/>
  <c r="P66" i="8" s="1"/>
  <c r="L786" i="3"/>
  <c r="O786" i="3" s="1"/>
  <c r="P167" i="6"/>
  <c r="P330" i="7"/>
  <c r="M20" i="7"/>
  <c r="M18" i="7" s="1"/>
  <c r="P55" i="7"/>
  <c r="N16" i="8"/>
  <c r="N14" i="8" s="1"/>
  <c r="N24" i="8"/>
  <c r="P24" i="8" s="1"/>
  <c r="L132" i="8"/>
  <c r="O132" i="8" s="1"/>
  <c r="P90" i="8"/>
  <c r="M88" i="8"/>
  <c r="P88" i="8" s="1"/>
  <c r="M544" i="2"/>
  <c r="P544" i="2" s="1"/>
  <c r="P328" i="7"/>
  <c r="M149" i="7"/>
  <c r="P149" i="7" s="1"/>
  <c r="K76" i="7"/>
  <c r="M181" i="7"/>
  <c r="P181" i="7" s="1"/>
  <c r="P43" i="8"/>
  <c r="O88" i="7"/>
  <c r="N41" i="8"/>
  <c r="P41" i="8" s="1"/>
  <c r="O347" i="4"/>
  <c r="L315" i="6"/>
  <c r="O315" i="6" s="1"/>
  <c r="O263" i="8"/>
  <c r="P404" i="8"/>
  <c r="M402" i="8"/>
  <c r="P402" i="8" s="1"/>
  <c r="O404" i="8"/>
  <c r="L402" i="8"/>
  <c r="O402" i="8" s="1"/>
  <c r="O347" i="8"/>
  <c r="L345" i="8"/>
  <c r="O345" i="8" s="1"/>
  <c r="K174" i="8"/>
  <c r="I164" i="8"/>
  <c r="K164" i="8" s="1"/>
  <c r="N30" i="8"/>
  <c r="N28" i="8" s="1"/>
  <c r="N31" i="8"/>
  <c r="O33" i="8"/>
  <c r="L30" i="8"/>
  <c r="L28" i="8" s="1"/>
  <c r="O28" i="8" s="1"/>
  <c r="O421" i="8"/>
  <c r="L419" i="8"/>
  <c r="L66" i="5"/>
  <c r="O66" i="5" s="1"/>
  <c r="M132" i="6"/>
  <c r="P132" i="6" s="1"/>
  <c r="P90" i="6"/>
  <c r="L30" i="7"/>
  <c r="O30" i="7" s="1"/>
  <c r="M53" i="7"/>
  <c r="P53" i="7" s="1"/>
  <c r="L149" i="6"/>
  <c r="O149" i="6" s="1"/>
  <c r="L31" i="7"/>
  <c r="O31" i="7" s="1"/>
  <c r="P165" i="7"/>
  <c r="I543" i="8"/>
  <c r="K543" i="8" s="1"/>
  <c r="K559" i="8"/>
  <c r="O183" i="8"/>
  <c r="L181" i="8"/>
  <c r="P330" i="8"/>
  <c r="M328" i="8"/>
  <c r="P328" i="8" s="1"/>
  <c r="N467" i="8"/>
  <c r="N414" i="8" s="1"/>
  <c r="O467" i="8"/>
  <c r="K76" i="8"/>
  <c r="I64" i="8"/>
  <c r="K64" i="8" s="1"/>
  <c r="M16" i="8"/>
  <c r="P26" i="8"/>
  <c r="O546" i="8"/>
  <c r="L544" i="8"/>
  <c r="O544" i="8" s="1"/>
  <c r="M277" i="8"/>
  <c r="P277" i="8" s="1"/>
  <c r="P55" i="8"/>
  <c r="N53" i="8"/>
  <c r="P53" i="8" s="1"/>
  <c r="P15" i="8"/>
  <c r="O238" i="8"/>
  <c r="L227" i="8"/>
  <c r="P29" i="8"/>
  <c r="O26" i="8"/>
  <c r="L16" i="8"/>
  <c r="L24" i="8"/>
  <c r="O24" i="8" s="1"/>
  <c r="L31" i="8"/>
  <c r="O31" i="8" s="1"/>
  <c r="O546" i="4"/>
  <c r="P472" i="6"/>
  <c r="M469" i="6"/>
  <c r="M467" i="6" s="1"/>
  <c r="M345" i="7"/>
  <c r="P345" i="7" s="1"/>
  <c r="P467" i="8"/>
  <c r="P545" i="8"/>
  <c r="M421" i="8"/>
  <c r="M422" i="8"/>
  <c r="P422" i="8" s="1"/>
  <c r="P424" i="8"/>
  <c r="M33" i="8"/>
  <c r="M13" i="8" s="1"/>
  <c r="O121" i="8"/>
  <c r="L119" i="8"/>
  <c r="O119" i="8" s="1"/>
  <c r="I226" i="8"/>
  <c r="K237" i="8"/>
  <c r="M119" i="8"/>
  <c r="P9" i="8"/>
  <c r="L34" i="8"/>
  <c r="O34" i="8" s="1"/>
  <c r="L523" i="7"/>
  <c r="O523" i="7" s="1"/>
  <c r="P165" i="8"/>
  <c r="O91" i="5"/>
  <c r="P469" i="8"/>
  <c r="N9" i="8"/>
  <c r="O391" i="8"/>
  <c r="L389" i="8"/>
  <c r="O389" i="8" s="1"/>
  <c r="L13" i="8"/>
  <c r="L11" i="8" s="1"/>
  <c r="M546" i="8"/>
  <c r="P546" i="8" s="1"/>
  <c r="P549" i="8"/>
  <c r="M547" i="8"/>
  <c r="P547" i="8" s="1"/>
  <c r="O29" i="8"/>
  <c r="O59" i="8"/>
  <c r="O56" i="8"/>
  <c r="O330" i="8"/>
  <c r="L328" i="8"/>
  <c r="O328" i="8" s="1"/>
  <c r="O300" i="8"/>
  <c r="L298" i="8"/>
  <c r="O298" i="8" s="1"/>
  <c r="J364" i="8"/>
  <c r="K364" i="8" s="1"/>
  <c r="P44" i="8"/>
  <c r="K143" i="8"/>
  <c r="I131" i="8"/>
  <c r="K131" i="8" s="1"/>
  <c r="M21" i="8"/>
  <c r="M20" i="8"/>
  <c r="P23" i="8"/>
  <c r="N21" i="8"/>
  <c r="O21" i="8" s="1"/>
  <c r="N13" i="8"/>
  <c r="N20" i="8"/>
  <c r="N18" i="8" s="1"/>
  <c r="P134" i="8"/>
  <c r="M132" i="8"/>
  <c r="P132" i="8" s="1"/>
  <c r="O151" i="8"/>
  <c r="L149" i="8"/>
  <c r="O149" i="8" s="1"/>
  <c r="P183" i="8"/>
  <c r="N181" i="8"/>
  <c r="P181" i="8" s="1"/>
  <c r="L9" i="8"/>
  <c r="O12" i="8"/>
  <c r="O31" i="4"/>
  <c r="P88" i="6"/>
  <c r="P330" i="6"/>
  <c r="L16" i="7"/>
  <c r="O16" i="7" s="1"/>
  <c r="L24" i="7"/>
  <c r="P404" i="7"/>
  <c r="M402" i="7"/>
  <c r="P402" i="7" s="1"/>
  <c r="L523" i="4"/>
  <c r="O523" i="4" s="1"/>
  <c r="L66" i="6"/>
  <c r="O66" i="6" s="1"/>
  <c r="L132" i="7"/>
  <c r="O132" i="7" s="1"/>
  <c r="L30" i="6"/>
  <c r="L28" i="6" s="1"/>
  <c r="L467" i="7"/>
  <c r="O467" i="7" s="1"/>
  <c r="O315" i="3"/>
  <c r="P26" i="5"/>
  <c r="O165" i="5"/>
  <c r="O43" i="6"/>
  <c r="M688" i="7"/>
  <c r="P688" i="7" s="1"/>
  <c r="M687" i="7"/>
  <c r="P690" i="7"/>
  <c r="P347" i="5"/>
  <c r="O347" i="7"/>
  <c r="L345" i="7"/>
  <c r="O345" i="7" s="1"/>
  <c r="M422" i="7"/>
  <c r="P422" i="7" s="1"/>
  <c r="M421" i="7"/>
  <c r="P43" i="7"/>
  <c r="M41" i="7"/>
  <c r="P41" i="7" s="1"/>
  <c r="O90" i="7"/>
  <c r="P167" i="7"/>
  <c r="M132" i="7"/>
  <c r="P132" i="7" s="1"/>
  <c r="P134" i="7"/>
  <c r="P634" i="5"/>
  <c r="N24" i="5"/>
  <c r="P24" i="5" s="1"/>
  <c r="O26" i="5"/>
  <c r="L31" i="6"/>
  <c r="M328" i="6"/>
  <c r="K174" i="7"/>
  <c r="I164" i="7"/>
  <c r="K164" i="7" s="1"/>
  <c r="M66" i="7"/>
  <c r="P66" i="7" s="1"/>
  <c r="P68" i="7"/>
  <c r="O317" i="7"/>
  <c r="L315" i="7"/>
  <c r="O315" i="7" s="1"/>
  <c r="L13" i="7"/>
  <c r="L20" i="7"/>
  <c r="L18" i="7" s="1"/>
  <c r="O183" i="7"/>
  <c r="L181" i="7"/>
  <c r="O181" i="7" s="1"/>
  <c r="M470" i="7"/>
  <c r="P470" i="7" s="1"/>
  <c r="P472" i="7"/>
  <c r="M469" i="7"/>
  <c r="O167" i="7"/>
  <c r="L165" i="7"/>
  <c r="O165" i="7" s="1"/>
  <c r="M632" i="5"/>
  <c r="P632" i="5" s="1"/>
  <c r="O391" i="7"/>
  <c r="L389" i="7"/>
  <c r="O389" i="7" s="1"/>
  <c r="L21" i="7"/>
  <c r="L30" i="4"/>
  <c r="L28" i="4" s="1"/>
  <c r="O33" i="5"/>
  <c r="O167" i="5"/>
  <c r="M298" i="6"/>
  <c r="P298" i="6" s="1"/>
  <c r="P165" i="6"/>
  <c r="L34" i="7"/>
  <c r="O34" i="7" s="1"/>
  <c r="P88" i="7"/>
  <c r="P90" i="7"/>
  <c r="I65" i="7"/>
  <c r="K65" i="7" s="1"/>
  <c r="K77" i="7"/>
  <c r="O446" i="7"/>
  <c r="L444" i="7"/>
  <c r="O444" i="7" s="1"/>
  <c r="P549" i="7"/>
  <c r="M546" i="7"/>
  <c r="P546" i="7" s="1"/>
  <c r="M547" i="7"/>
  <c r="P547" i="7" s="1"/>
  <c r="N20" i="7"/>
  <c r="N13" i="7"/>
  <c r="N11" i="7" s="1"/>
  <c r="O23" i="7"/>
  <c r="P317" i="3"/>
  <c r="L149" i="4"/>
  <c r="O149" i="4" s="1"/>
  <c r="L523" i="5"/>
  <c r="O523" i="5" s="1"/>
  <c r="K433" i="5"/>
  <c r="P125" i="5"/>
  <c r="O90" i="5"/>
  <c r="O183" i="5"/>
  <c r="O167" i="6"/>
  <c r="O53" i="6"/>
  <c r="P449" i="7"/>
  <c r="M446" i="7"/>
  <c r="M447" i="7"/>
  <c r="P447" i="7" s="1"/>
  <c r="M33" i="7"/>
  <c r="P15" i="7"/>
  <c r="M14" i="7"/>
  <c r="P14" i="7" s="1"/>
  <c r="O15" i="7"/>
  <c r="P9" i="7"/>
  <c r="M66" i="6"/>
  <c r="P66" i="6" s="1"/>
  <c r="M119" i="6"/>
  <c r="P119" i="6" s="1"/>
  <c r="O631" i="7"/>
  <c r="L629" i="7"/>
  <c r="O629" i="7" s="1"/>
  <c r="K559" i="7"/>
  <c r="I543" i="7"/>
  <c r="K543" i="7" s="1"/>
  <c r="N21" i="7"/>
  <c r="K143" i="7"/>
  <c r="I131" i="7"/>
  <c r="K131" i="7" s="1"/>
  <c r="I418" i="7"/>
  <c r="K418" i="7" s="1"/>
  <c r="K434" i="7"/>
  <c r="O29" i="7"/>
  <c r="O9" i="7"/>
  <c r="O168" i="6"/>
  <c r="M41" i="6"/>
  <c r="P41" i="6" s="1"/>
  <c r="O421" i="7"/>
  <c r="L419" i="7"/>
  <c r="P660" i="7"/>
  <c r="M657" i="7"/>
  <c r="M658" i="7"/>
  <c r="P658" i="7" s="1"/>
  <c r="K433" i="7"/>
  <c r="O53" i="7"/>
  <c r="O330" i="7"/>
  <c r="L328" i="7"/>
  <c r="O328" i="7" s="1"/>
  <c r="O263" i="6"/>
  <c r="I226" i="7"/>
  <c r="K237" i="7"/>
  <c r="P545" i="7"/>
  <c r="N9" i="7"/>
  <c r="P29" i="7"/>
  <c r="P23" i="7"/>
  <c r="M469" i="4"/>
  <c r="P469" i="4" s="1"/>
  <c r="M277" i="4"/>
  <c r="P277" i="4" s="1"/>
  <c r="L298" i="6"/>
  <c r="O298" i="6" s="1"/>
  <c r="M655" i="6"/>
  <c r="P655" i="6" s="1"/>
  <c r="P351" i="6"/>
  <c r="M66" i="5"/>
  <c r="P66" i="5" s="1"/>
  <c r="M53" i="6"/>
  <c r="P53" i="6" s="1"/>
  <c r="P55" i="6"/>
  <c r="O55" i="6"/>
  <c r="K417" i="5"/>
  <c r="M261" i="6"/>
  <c r="P261" i="6" s="1"/>
  <c r="O657" i="6"/>
  <c r="O36" i="6"/>
  <c r="L34" i="6"/>
  <c r="O34" i="6" s="1"/>
  <c r="P298" i="5"/>
  <c r="P300" i="5"/>
  <c r="O298" i="5"/>
  <c r="P88" i="5"/>
  <c r="P183" i="5"/>
  <c r="L165" i="6"/>
  <c r="O165" i="6" s="1"/>
  <c r="M149" i="6"/>
  <c r="P149" i="6" s="1"/>
  <c r="P151" i="6"/>
  <c r="P88" i="4"/>
  <c r="L402" i="5"/>
  <c r="O402" i="5" s="1"/>
  <c r="L277" i="5"/>
  <c r="O277" i="5" s="1"/>
  <c r="L544" i="6"/>
  <c r="O544" i="6" s="1"/>
  <c r="O121" i="6"/>
  <c r="L119" i="6"/>
  <c r="O119" i="6" s="1"/>
  <c r="P90" i="5"/>
  <c r="O300" i="5"/>
  <c r="M20" i="5"/>
  <c r="M18" i="5" s="1"/>
  <c r="N33" i="6"/>
  <c r="N9" i="6"/>
  <c r="O546" i="5"/>
  <c r="O134" i="5"/>
  <c r="L30" i="5"/>
  <c r="O30" i="5" s="1"/>
  <c r="P634" i="6"/>
  <c r="M631" i="6"/>
  <c r="M632" i="6"/>
  <c r="P632" i="6" s="1"/>
  <c r="P19" i="6"/>
  <c r="O261" i="6"/>
  <c r="J417" i="6"/>
  <c r="K417" i="6" s="1"/>
  <c r="K433" i="6"/>
  <c r="O391" i="6"/>
  <c r="L389" i="6"/>
  <c r="O389" i="6" s="1"/>
  <c r="P167" i="4"/>
  <c r="L24" i="5"/>
  <c r="P121" i="5"/>
  <c r="O36" i="5"/>
  <c r="L16" i="5"/>
  <c r="O16" i="5" s="1"/>
  <c r="L685" i="6"/>
  <c r="O685" i="6" s="1"/>
  <c r="O421" i="6"/>
  <c r="L419" i="6"/>
  <c r="O19" i="6"/>
  <c r="P151" i="5"/>
  <c r="M149" i="5"/>
  <c r="P149" i="5" s="1"/>
  <c r="I65" i="6"/>
  <c r="K65" i="6" s="1"/>
  <c r="K77" i="6"/>
  <c r="O26" i="6"/>
  <c r="L16" i="6"/>
  <c r="L24" i="6"/>
  <c r="L132" i="6"/>
  <c r="O132" i="6" s="1"/>
  <c r="N328" i="6"/>
  <c r="N37" i="6" s="1"/>
  <c r="O330" i="6"/>
  <c r="P12" i="6"/>
  <c r="M9" i="6"/>
  <c r="O55" i="4"/>
  <c r="P55" i="4"/>
  <c r="P690" i="6"/>
  <c r="M687" i="6"/>
  <c r="M688" i="6"/>
  <c r="P688" i="6" s="1"/>
  <c r="P424" i="6"/>
  <c r="M421" i="6"/>
  <c r="M33" i="6"/>
  <c r="M422" i="6"/>
  <c r="P422" i="6" s="1"/>
  <c r="P347" i="6"/>
  <c r="M345" i="6"/>
  <c r="P345" i="6" s="1"/>
  <c r="O12" i="6"/>
  <c r="L9" i="6"/>
  <c r="P404" i="6"/>
  <c r="M402" i="6"/>
  <c r="P402" i="6" s="1"/>
  <c r="P23" i="6"/>
  <c r="M20" i="6"/>
  <c r="M21" i="6"/>
  <c r="M315" i="6"/>
  <c r="P315" i="6" s="1"/>
  <c r="P317" i="6"/>
  <c r="L20" i="6"/>
  <c r="L18" i="6" s="1"/>
  <c r="O23" i="6"/>
  <c r="L21" i="6"/>
  <c r="L13" i="6"/>
  <c r="N470" i="6"/>
  <c r="O470" i="6" s="1"/>
  <c r="N469" i="6"/>
  <c r="O472" i="6"/>
  <c r="O43" i="4"/>
  <c r="M66" i="4"/>
  <c r="P66" i="4" s="1"/>
  <c r="N181" i="5"/>
  <c r="P181" i="5" s="1"/>
  <c r="N119" i="5"/>
  <c r="P119" i="5" s="1"/>
  <c r="O688" i="6"/>
  <c r="L523" i="6"/>
  <c r="O523" i="6" s="1"/>
  <c r="L181" i="6"/>
  <c r="O181" i="6" s="1"/>
  <c r="P391" i="6"/>
  <c r="M389" i="6"/>
  <c r="P389" i="6" s="1"/>
  <c r="O41" i="6"/>
  <c r="O347" i="6"/>
  <c r="L345" i="6"/>
  <c r="O345" i="6" s="1"/>
  <c r="O238" i="6"/>
  <c r="L227" i="6"/>
  <c r="N24" i="6"/>
  <c r="N16" i="6"/>
  <c r="N14" i="6" s="1"/>
  <c r="O263" i="2"/>
  <c r="L66" i="4"/>
  <c r="O66" i="4" s="1"/>
  <c r="K131" i="5"/>
  <c r="L181" i="5"/>
  <c r="O631" i="6"/>
  <c r="M547" i="6"/>
  <c r="P547" i="6" s="1"/>
  <c r="P549" i="6"/>
  <c r="M546" i="6"/>
  <c r="P469" i="6"/>
  <c r="N20" i="6"/>
  <c r="N18" i="6" s="1"/>
  <c r="N13" i="6"/>
  <c r="P183" i="6"/>
  <c r="M181" i="6"/>
  <c r="P181" i="6" s="1"/>
  <c r="P26" i="6"/>
  <c r="M16" i="6"/>
  <c r="M24" i="6"/>
  <c r="I64" i="6"/>
  <c r="K64" i="6" s="1"/>
  <c r="K76" i="6"/>
  <c r="N21" i="6"/>
  <c r="I226" i="6"/>
  <c r="O447" i="3"/>
  <c r="P152" i="3"/>
  <c r="O347" i="3"/>
  <c r="P135" i="5"/>
  <c r="O330" i="3"/>
  <c r="M20" i="4"/>
  <c r="M18" i="4" s="1"/>
  <c r="L315" i="5"/>
  <c r="O315" i="5" s="1"/>
  <c r="O264" i="5"/>
  <c r="L34" i="5"/>
  <c r="O34" i="5" s="1"/>
  <c r="O121" i="1"/>
  <c r="N24" i="4"/>
  <c r="O24" i="4" s="1"/>
  <c r="O544" i="5"/>
  <c r="K143" i="5"/>
  <c r="I164" i="5"/>
  <c r="K164" i="5" s="1"/>
  <c r="L16" i="4"/>
  <c r="L14" i="4" s="1"/>
  <c r="O183" i="4"/>
  <c r="L655" i="2"/>
  <c r="O655" i="2" s="1"/>
  <c r="L298" i="4"/>
  <c r="O298" i="4" s="1"/>
  <c r="L34" i="4"/>
  <c r="O34" i="4" s="1"/>
  <c r="L786" i="5"/>
  <c r="O786" i="5" s="1"/>
  <c r="N53" i="5"/>
  <c r="O53" i="5" s="1"/>
  <c r="O55" i="5"/>
  <c r="L13" i="5"/>
  <c r="L21" i="5"/>
  <c r="L20" i="5"/>
  <c r="L18" i="5" s="1"/>
  <c r="O421" i="2"/>
  <c r="O138" i="5"/>
  <c r="P167" i="5"/>
  <c r="M165" i="5"/>
  <c r="P165" i="5" s="1"/>
  <c r="I65" i="5"/>
  <c r="K65" i="5" s="1"/>
  <c r="K77" i="5"/>
  <c r="P279" i="5"/>
  <c r="M277" i="5"/>
  <c r="P277" i="5" s="1"/>
  <c r="L419" i="3"/>
  <c r="O419" i="3" s="1"/>
  <c r="O279" i="3"/>
  <c r="O26" i="4"/>
  <c r="I418" i="3"/>
  <c r="K418" i="3" s="1"/>
  <c r="O134" i="3"/>
  <c r="P53" i="2"/>
  <c r="N261" i="4"/>
  <c r="P261" i="4" s="1"/>
  <c r="L655" i="4"/>
  <c r="O655" i="4" s="1"/>
  <c r="O9" i="5"/>
  <c r="P546" i="5"/>
  <c r="M544" i="5"/>
  <c r="P544" i="5" s="1"/>
  <c r="P424" i="5"/>
  <c r="M421" i="5"/>
  <c r="M422" i="5"/>
  <c r="P422" i="5" s="1"/>
  <c r="M33" i="5"/>
  <c r="I64" i="5"/>
  <c r="K64" i="5" s="1"/>
  <c r="K76" i="5"/>
  <c r="N20" i="5"/>
  <c r="N13" i="5"/>
  <c r="N21" i="5"/>
  <c r="P21" i="5" s="1"/>
  <c r="O23" i="5"/>
  <c r="P330" i="5"/>
  <c r="N328" i="5"/>
  <c r="P328" i="5" s="1"/>
  <c r="K364" i="4"/>
  <c r="N328" i="4"/>
  <c r="P328" i="4" s="1"/>
  <c r="M402" i="4"/>
  <c r="P402" i="4" s="1"/>
  <c r="P345" i="3"/>
  <c r="O33" i="4"/>
  <c r="O469" i="5"/>
  <c r="L467" i="5"/>
  <c r="O467" i="5" s="1"/>
  <c r="L345" i="5"/>
  <c r="O347" i="5"/>
  <c r="J543" i="5"/>
  <c r="K543" i="5" s="1"/>
  <c r="K559" i="5"/>
  <c r="P55" i="5"/>
  <c r="M53" i="5"/>
  <c r="N9" i="5"/>
  <c r="N14" i="5"/>
  <c r="L227" i="5"/>
  <c r="P134" i="5"/>
  <c r="N132" i="5"/>
  <c r="O132" i="5" s="1"/>
  <c r="O41" i="5"/>
  <c r="L444" i="5"/>
  <c r="O444" i="5" s="1"/>
  <c r="P91" i="5"/>
  <c r="P29" i="5"/>
  <c r="I180" i="5"/>
  <c r="K180" i="5" s="1"/>
  <c r="K226" i="5"/>
  <c r="O68" i="3"/>
  <c r="P348" i="3"/>
  <c r="M315" i="5"/>
  <c r="P315" i="5" s="1"/>
  <c r="P23" i="5"/>
  <c r="O301" i="5"/>
  <c r="N13" i="3"/>
  <c r="N11" i="3" s="1"/>
  <c r="O217" i="4"/>
  <c r="P41" i="5"/>
  <c r="L685" i="5"/>
  <c r="O685" i="5" s="1"/>
  <c r="O15" i="5"/>
  <c r="P12" i="5"/>
  <c r="M9" i="5"/>
  <c r="N414" i="5"/>
  <c r="O330" i="5"/>
  <c r="P318" i="3"/>
  <c r="P134" i="3"/>
  <c r="O546" i="2"/>
  <c r="P330" i="4"/>
  <c r="P90" i="4"/>
  <c r="L227" i="4"/>
  <c r="O419" i="5"/>
  <c r="O88" i="5"/>
  <c r="P43" i="5"/>
  <c r="M470" i="2"/>
  <c r="P470" i="2" s="1"/>
  <c r="M470" i="4"/>
  <c r="P470" i="4" s="1"/>
  <c r="L315" i="4"/>
  <c r="O315" i="4" s="1"/>
  <c r="P469" i="5"/>
  <c r="P263" i="5"/>
  <c r="N261" i="5"/>
  <c r="O261" i="5" s="1"/>
  <c r="O263" i="5"/>
  <c r="O421" i="5"/>
  <c r="N345" i="5"/>
  <c r="P345" i="5" s="1"/>
  <c r="O29" i="5"/>
  <c r="O43" i="5"/>
  <c r="L41" i="4"/>
  <c r="O41" i="4" s="1"/>
  <c r="O389" i="2"/>
  <c r="P132" i="3"/>
  <c r="L685" i="4"/>
  <c r="O685" i="4" s="1"/>
  <c r="P331" i="4"/>
  <c r="L16" i="3"/>
  <c r="L14" i="3" s="1"/>
  <c r="P183" i="3"/>
  <c r="N14" i="4"/>
  <c r="I164" i="4"/>
  <c r="K164" i="4" s="1"/>
  <c r="K174" i="4"/>
  <c r="O263" i="4"/>
  <c r="L261" i="4"/>
  <c r="O68" i="2"/>
  <c r="P549" i="3"/>
  <c r="P184" i="3"/>
  <c r="P347" i="3"/>
  <c r="N24" i="3"/>
  <c r="P24" i="3" s="1"/>
  <c r="O134" i="4"/>
  <c r="L132" i="4"/>
  <c r="O132" i="4" s="1"/>
  <c r="L467" i="4"/>
  <c r="O467" i="4" s="1"/>
  <c r="O469" i="4"/>
  <c r="P44" i="4"/>
  <c r="O449" i="1"/>
  <c r="O317" i="2"/>
  <c r="M547" i="3"/>
  <c r="P547" i="3" s="1"/>
  <c r="P546" i="3"/>
  <c r="K364" i="3"/>
  <c r="O181" i="4"/>
  <c r="P449" i="1"/>
  <c r="O348" i="3"/>
  <c r="O183" i="3"/>
  <c r="K433" i="4"/>
  <c r="I417" i="4"/>
  <c r="K417" i="4" s="1"/>
  <c r="L328" i="3"/>
  <c r="O328" i="3" s="1"/>
  <c r="P151" i="4"/>
  <c r="P391" i="4"/>
  <c r="M389" i="4"/>
  <c r="P389" i="4" s="1"/>
  <c r="I543" i="4"/>
  <c r="K543" i="4" s="1"/>
  <c r="K559" i="4"/>
  <c r="L419" i="4"/>
  <c r="O419" i="4" s="1"/>
  <c r="O421" i="4"/>
  <c r="O90" i="1"/>
  <c r="M181" i="3"/>
  <c r="P181" i="3" s="1"/>
  <c r="L119" i="3"/>
  <c r="O119" i="3" s="1"/>
  <c r="L227" i="3"/>
  <c r="P347" i="4"/>
  <c r="L53" i="4"/>
  <c r="O53" i="4" s="1"/>
  <c r="M298" i="4"/>
  <c r="P298" i="4" s="1"/>
  <c r="N345" i="4"/>
  <c r="P345" i="4" s="1"/>
  <c r="O121" i="4"/>
  <c r="L119" i="4"/>
  <c r="O119" i="4" s="1"/>
  <c r="K248" i="4"/>
  <c r="I226" i="4"/>
  <c r="M315" i="4"/>
  <c r="P315" i="4" s="1"/>
  <c r="P317" i="4"/>
  <c r="I64" i="4"/>
  <c r="K64" i="4" s="1"/>
  <c r="K76" i="4"/>
  <c r="L13" i="4"/>
  <c r="L21" i="4"/>
  <c r="O21" i="4" s="1"/>
  <c r="O23" i="4"/>
  <c r="L20" i="4"/>
  <c r="O391" i="1"/>
  <c r="M345" i="2"/>
  <c r="P345" i="2" s="1"/>
  <c r="O347" i="2"/>
  <c r="L629" i="3"/>
  <c r="O629" i="3" s="1"/>
  <c r="L30" i="3"/>
  <c r="O30" i="3" s="1"/>
  <c r="O544" i="4"/>
  <c r="O29" i="4"/>
  <c r="P449" i="4"/>
  <c r="M446" i="4"/>
  <c r="M447" i="4"/>
  <c r="P447" i="4" s="1"/>
  <c r="N28" i="4"/>
  <c r="M132" i="4"/>
  <c r="P132" i="4" s="1"/>
  <c r="O167" i="4"/>
  <c r="L165" i="4"/>
  <c r="M119" i="4"/>
  <c r="P119" i="4" s="1"/>
  <c r="P9" i="4"/>
  <c r="L315" i="2"/>
  <c r="O315" i="2" s="1"/>
  <c r="M165" i="3"/>
  <c r="P165" i="3" s="1"/>
  <c r="P549" i="4"/>
  <c r="M546" i="4"/>
  <c r="M547" i="4"/>
  <c r="P547" i="4" s="1"/>
  <c r="N414" i="4"/>
  <c r="O15" i="4"/>
  <c r="P421" i="4"/>
  <c r="M419" i="4"/>
  <c r="P660" i="1"/>
  <c r="P330" i="2"/>
  <c r="P279" i="2"/>
  <c r="N165" i="4"/>
  <c r="P43" i="4"/>
  <c r="M41" i="4"/>
  <c r="N20" i="4"/>
  <c r="N13" i="4"/>
  <c r="O469" i="3"/>
  <c r="P391" i="2"/>
  <c r="M315" i="3"/>
  <c r="P315" i="3" s="1"/>
  <c r="L31" i="3"/>
  <c r="O31" i="3" s="1"/>
  <c r="P135" i="3"/>
  <c r="L277" i="4"/>
  <c r="O277" i="4" s="1"/>
  <c r="O279" i="4"/>
  <c r="O444" i="4"/>
  <c r="I65" i="4"/>
  <c r="K65" i="4" s="1"/>
  <c r="K77" i="4"/>
  <c r="L9" i="4"/>
  <c r="O90" i="4"/>
  <c r="L88" i="4"/>
  <c r="O88" i="4" s="1"/>
  <c r="P29" i="4"/>
  <c r="P23" i="4"/>
  <c r="J593" i="1"/>
  <c r="J592" i="1" s="1"/>
  <c r="K592" i="1" s="1"/>
  <c r="I418" i="4"/>
  <c r="K418" i="4" s="1"/>
  <c r="K434" i="4"/>
  <c r="L402" i="4"/>
  <c r="O402" i="4" s="1"/>
  <c r="P21" i="4"/>
  <c r="P26" i="4"/>
  <c r="M16" i="4"/>
  <c r="M24" i="4"/>
  <c r="M33" i="4"/>
  <c r="P183" i="4"/>
  <c r="M181" i="4"/>
  <c r="P181" i="4" s="1"/>
  <c r="N9" i="4"/>
  <c r="P151" i="1"/>
  <c r="O68" i="1"/>
  <c r="O43" i="1"/>
  <c r="O328" i="1"/>
  <c r="L685" i="2"/>
  <c r="O685" i="2" s="1"/>
  <c r="P472" i="2"/>
  <c r="K559" i="2"/>
  <c r="L345" i="3"/>
  <c r="O345" i="3" s="1"/>
  <c r="O151" i="3"/>
  <c r="O41" i="3"/>
  <c r="O43" i="3"/>
  <c r="K112" i="1"/>
  <c r="M467" i="2"/>
  <c r="P467" i="2" s="1"/>
  <c r="P351" i="2"/>
  <c r="N632" i="1"/>
  <c r="O632" i="1" s="1"/>
  <c r="K522" i="3"/>
  <c r="P631" i="1"/>
  <c r="L165" i="3"/>
  <c r="O165" i="3" s="1"/>
  <c r="O634" i="1"/>
  <c r="N13" i="2"/>
  <c r="N11" i="2" s="1"/>
  <c r="P279" i="3"/>
  <c r="K537" i="3"/>
  <c r="L34" i="3"/>
  <c r="O34" i="3" s="1"/>
  <c r="O317" i="3"/>
  <c r="P69" i="2"/>
  <c r="O44" i="3"/>
  <c r="O135" i="3"/>
  <c r="O55" i="3"/>
  <c r="O69" i="2"/>
  <c r="O69" i="3"/>
  <c r="I131" i="3"/>
  <c r="K131" i="3" s="1"/>
  <c r="K143" i="3"/>
  <c r="P549" i="1"/>
  <c r="O55" i="2"/>
  <c r="K76" i="2"/>
  <c r="O657" i="3"/>
  <c r="L655" i="3"/>
  <c r="O655" i="3" s="1"/>
  <c r="O404" i="3"/>
  <c r="L402" i="3"/>
  <c r="O402" i="3" s="1"/>
  <c r="N789" i="1"/>
  <c r="K288" i="2"/>
  <c r="M261" i="2"/>
  <c r="P261" i="2" s="1"/>
  <c r="P90" i="2"/>
  <c r="L181" i="3"/>
  <c r="O181" i="3" s="1"/>
  <c r="L149" i="3"/>
  <c r="O149" i="3" s="1"/>
  <c r="M526" i="3"/>
  <c r="P526" i="3" s="1"/>
  <c r="M525" i="3"/>
  <c r="J594" i="1"/>
  <c r="K594" i="1" s="1"/>
  <c r="P183" i="2"/>
  <c r="L66" i="2"/>
  <c r="O66" i="2" s="1"/>
  <c r="P44" i="2"/>
  <c r="O53" i="2"/>
  <c r="P298" i="3"/>
  <c r="O523" i="3"/>
  <c r="P53" i="3"/>
  <c r="O66" i="3"/>
  <c r="P55" i="3"/>
  <c r="M328" i="3"/>
  <c r="P328" i="3" s="1"/>
  <c r="P330" i="3"/>
  <c r="P391" i="3"/>
  <c r="M389" i="3"/>
  <c r="P389" i="3" s="1"/>
  <c r="P263" i="3"/>
  <c r="M261" i="3"/>
  <c r="P261" i="3" s="1"/>
  <c r="N227" i="1"/>
  <c r="K236" i="1"/>
  <c r="P634" i="1"/>
  <c r="O345" i="1"/>
  <c r="P347" i="1"/>
  <c r="O402" i="2"/>
  <c r="M525" i="2"/>
  <c r="P88" i="2"/>
  <c r="L544" i="3"/>
  <c r="O544" i="3" s="1"/>
  <c r="O546" i="3"/>
  <c r="L389" i="3"/>
  <c r="O389" i="3" s="1"/>
  <c r="L685" i="3"/>
  <c r="O685" i="3" s="1"/>
  <c r="P300" i="3"/>
  <c r="I164" i="3"/>
  <c r="K164" i="3" s="1"/>
  <c r="K174" i="3"/>
  <c r="O280" i="3"/>
  <c r="I64" i="3"/>
  <c r="K64" i="3" s="1"/>
  <c r="K76" i="3"/>
  <c r="M402" i="3"/>
  <c r="P402" i="3" s="1"/>
  <c r="P404" i="3"/>
  <c r="P315" i="1"/>
  <c r="P404" i="2"/>
  <c r="O404" i="2"/>
  <c r="L298" i="3"/>
  <c r="O298" i="3" s="1"/>
  <c r="O300" i="3"/>
  <c r="P424" i="3"/>
  <c r="M421" i="3"/>
  <c r="M422" i="3"/>
  <c r="P422" i="3" s="1"/>
  <c r="M33" i="3"/>
  <c r="M13" i="3" s="1"/>
  <c r="M11" i="3" s="1"/>
  <c r="I226" i="3"/>
  <c r="K237" i="3"/>
  <c r="P446" i="3"/>
  <c r="O446" i="3"/>
  <c r="P469" i="3"/>
  <c r="M467" i="3"/>
  <c r="P467" i="3" s="1"/>
  <c r="N277" i="3"/>
  <c r="O277" i="3" s="1"/>
  <c r="M16" i="3"/>
  <c r="P16" i="3" s="1"/>
  <c r="P26" i="3"/>
  <c r="N88" i="3"/>
  <c r="P88" i="3" s="1"/>
  <c r="P90" i="3"/>
  <c r="P68" i="3"/>
  <c r="M66" i="3"/>
  <c r="P66" i="3" s="1"/>
  <c r="O348" i="2"/>
  <c r="L261" i="3"/>
  <c r="O261" i="3" s="1"/>
  <c r="O263" i="3"/>
  <c r="M149" i="3"/>
  <c r="P149" i="3" s="1"/>
  <c r="P151" i="3"/>
  <c r="P301" i="3"/>
  <c r="P544" i="3"/>
  <c r="P23" i="3"/>
  <c r="M21" i="3"/>
  <c r="P21" i="3" s="1"/>
  <c r="M20" i="3"/>
  <c r="L13" i="3"/>
  <c r="L11" i="3" s="1"/>
  <c r="O23" i="3"/>
  <c r="L20" i="3"/>
  <c r="O53" i="3"/>
  <c r="O12" i="3"/>
  <c r="L9" i="3"/>
  <c r="N20" i="3"/>
  <c r="N18" i="3" s="1"/>
  <c r="M277" i="2"/>
  <c r="P277" i="2" s="1"/>
  <c r="N444" i="3"/>
  <c r="O29" i="3"/>
  <c r="L21" i="3"/>
  <c r="O21" i="3" s="1"/>
  <c r="P29" i="3"/>
  <c r="P12" i="3"/>
  <c r="M9" i="3"/>
  <c r="O90" i="3"/>
  <c r="P43" i="3"/>
  <c r="M41" i="3"/>
  <c r="P447" i="1"/>
  <c r="N446" i="1"/>
  <c r="N444" i="1" s="1"/>
  <c r="P444" i="1" s="1"/>
  <c r="L261" i="2"/>
  <c r="O261" i="2" s="1"/>
  <c r="O525" i="3"/>
  <c r="M119" i="3"/>
  <c r="P119" i="3" s="1"/>
  <c r="I417" i="3"/>
  <c r="K417" i="3" s="1"/>
  <c r="K433" i="3"/>
  <c r="O264" i="3"/>
  <c r="P15" i="3"/>
  <c r="L132" i="3"/>
  <c r="O132" i="3" s="1"/>
  <c r="M277" i="3"/>
  <c r="N14" i="3"/>
  <c r="N9" i="3"/>
  <c r="K77" i="3"/>
  <c r="I65" i="3"/>
  <c r="K65" i="3" s="1"/>
  <c r="O26" i="3"/>
  <c r="P23" i="1"/>
  <c r="O55" i="1"/>
  <c r="M526" i="2"/>
  <c r="P526" i="2" s="1"/>
  <c r="L34" i="2"/>
  <c r="O34" i="2" s="1"/>
  <c r="O121" i="2"/>
  <c r="L119" i="2"/>
  <c r="O119" i="2" s="1"/>
  <c r="O69" i="1"/>
  <c r="K64" i="1"/>
  <c r="P88" i="1"/>
  <c r="L149" i="2"/>
  <c r="O149" i="2" s="1"/>
  <c r="O21" i="2"/>
  <c r="L13" i="1"/>
  <c r="L11" i="1" s="1"/>
  <c r="P317" i="1"/>
  <c r="M165" i="2"/>
  <c r="P165" i="2" s="1"/>
  <c r="O43" i="2"/>
  <c r="O525" i="2"/>
  <c r="L523" i="2"/>
  <c r="O523" i="2" s="1"/>
  <c r="O391" i="2"/>
  <c r="L227" i="1"/>
  <c r="O41" i="2"/>
  <c r="P408" i="2"/>
  <c r="K522" i="2"/>
  <c r="L444" i="2"/>
  <c r="O444" i="2" s="1"/>
  <c r="O446" i="2"/>
  <c r="O167" i="2"/>
  <c r="L165" i="2"/>
  <c r="O165" i="2" s="1"/>
  <c r="M422" i="2"/>
  <c r="P422" i="2" s="1"/>
  <c r="M421" i="2"/>
  <c r="O279" i="2"/>
  <c r="L277" i="2"/>
  <c r="O277" i="2" s="1"/>
  <c r="M41" i="2"/>
  <c r="P41" i="2" s="1"/>
  <c r="P43" i="2"/>
  <c r="K433" i="2"/>
  <c r="K275" i="2"/>
  <c r="P90" i="1"/>
  <c r="O788" i="1"/>
  <c r="P43" i="1"/>
  <c r="O330" i="1"/>
  <c r="L629" i="2"/>
  <c r="O629" i="2" s="1"/>
  <c r="M181" i="2"/>
  <c r="O345" i="2"/>
  <c r="M66" i="2"/>
  <c r="P66" i="2" s="1"/>
  <c r="P68" i="2"/>
  <c r="K417" i="2"/>
  <c r="P55" i="2"/>
  <c r="M629" i="1"/>
  <c r="P629" i="1" s="1"/>
  <c r="I418" i="2"/>
  <c r="K418" i="2" s="1"/>
  <c r="K434" i="2"/>
  <c r="L132" i="2"/>
  <c r="O132" i="2" s="1"/>
  <c r="O90" i="2"/>
  <c r="L88" i="2"/>
  <c r="P151" i="2"/>
  <c r="M149" i="2"/>
  <c r="P149" i="2" s="1"/>
  <c r="O91" i="2"/>
  <c r="O330" i="2"/>
  <c r="N328" i="2"/>
  <c r="L31" i="2"/>
  <c r="O31" i="2" s="1"/>
  <c r="L30" i="2"/>
  <c r="O33" i="2"/>
  <c r="K77" i="2"/>
  <c r="I65" i="2"/>
  <c r="K65" i="2" s="1"/>
  <c r="P317" i="2"/>
  <c r="M315" i="2"/>
  <c r="P315" i="2" s="1"/>
  <c r="P300" i="2"/>
  <c r="M298" i="2"/>
  <c r="P298" i="2" s="1"/>
  <c r="P389" i="2"/>
  <c r="P134" i="2"/>
  <c r="M132" i="2"/>
  <c r="P132" i="2" s="1"/>
  <c r="N16" i="2"/>
  <c r="N14" i="2" s="1"/>
  <c r="N24" i="2"/>
  <c r="M402" i="2"/>
  <c r="P402" i="2" s="1"/>
  <c r="O238" i="2"/>
  <c r="L227" i="2"/>
  <c r="O547" i="2"/>
  <c r="P29" i="2"/>
  <c r="O183" i="2"/>
  <c r="N181" i="2"/>
  <c r="O181" i="2" s="1"/>
  <c r="L24" i="2"/>
  <c r="L16" i="2"/>
  <c r="O26" i="2"/>
  <c r="P634" i="2"/>
  <c r="M632" i="2"/>
  <c r="P632" i="2" s="1"/>
  <c r="M33" i="2"/>
  <c r="M13" i="2" s="1"/>
  <c r="M631" i="2"/>
  <c r="O209" i="1"/>
  <c r="O404" i="1"/>
  <c r="P15" i="2"/>
  <c r="P23" i="2"/>
  <c r="M20" i="2"/>
  <c r="M21" i="2"/>
  <c r="P21" i="2" s="1"/>
  <c r="I131" i="2"/>
  <c r="K131" i="2" s="1"/>
  <c r="K143" i="2"/>
  <c r="O23" i="2"/>
  <c r="L20" i="2"/>
  <c r="L13" i="2"/>
  <c r="N20" i="2"/>
  <c r="N18" i="2" s="1"/>
  <c r="O12" i="2"/>
  <c r="L9" i="2"/>
  <c r="O331" i="2"/>
  <c r="N20" i="1"/>
  <c r="N18" i="1" s="1"/>
  <c r="L402" i="1"/>
  <c r="O402" i="1" s="1"/>
  <c r="O263" i="1"/>
  <c r="O317" i="1"/>
  <c r="L298" i="2"/>
  <c r="O298" i="2" s="1"/>
  <c r="K537" i="2"/>
  <c r="K237" i="2"/>
  <c r="I226" i="2"/>
  <c r="M9" i="2"/>
  <c r="I164" i="2"/>
  <c r="K164" i="2" s="1"/>
  <c r="K174" i="2"/>
  <c r="M16" i="2"/>
  <c r="P26" i="2"/>
  <c r="M24" i="2"/>
  <c r="M119" i="2"/>
  <c r="O19" i="2"/>
  <c r="O469" i="2"/>
  <c r="L467" i="2"/>
  <c r="P404" i="1"/>
  <c r="O298" i="1"/>
  <c r="O217" i="1"/>
  <c r="O181" i="1"/>
  <c r="M13" i="1"/>
  <c r="M11" i="1" s="1"/>
  <c r="P167" i="1"/>
  <c r="L315" i="1"/>
  <c r="O315" i="1" s="1"/>
  <c r="L389" i="1"/>
  <c r="O389" i="1" s="1"/>
  <c r="O238" i="1"/>
  <c r="O183" i="1"/>
  <c r="J669" i="1"/>
  <c r="K669" i="1" s="1"/>
  <c r="P424" i="1"/>
  <c r="O125" i="1"/>
  <c r="M20" i="1"/>
  <c r="M18" i="1" s="1"/>
  <c r="O23" i="1"/>
  <c r="N422" i="1"/>
  <c r="P422" i="1" s="1"/>
  <c r="P91" i="1"/>
  <c r="P328" i="1"/>
  <c r="K76" i="1"/>
  <c r="M345" i="1"/>
  <c r="P345" i="1" s="1"/>
  <c r="P330" i="1"/>
  <c r="P391" i="1"/>
  <c r="M389" i="1"/>
  <c r="P389" i="1" s="1"/>
  <c r="N33" i="1"/>
  <c r="N30" i="1" s="1"/>
  <c r="N28" i="1" s="1"/>
  <c r="N470" i="1"/>
  <c r="K233" i="1"/>
  <c r="N469" i="1"/>
  <c r="O469" i="1" s="1"/>
  <c r="O198" i="1"/>
  <c r="O347" i="1"/>
  <c r="O472" i="1"/>
  <c r="O331" i="1"/>
  <c r="N165" i="1"/>
  <c r="P165" i="1" s="1"/>
  <c r="O421" i="1"/>
  <c r="N419" i="1"/>
  <c r="P419" i="1" s="1"/>
  <c r="N688" i="1"/>
  <c r="P688" i="1" s="1"/>
  <c r="O279" i="1"/>
  <c r="P183" i="1"/>
  <c r="N687" i="1"/>
  <c r="O687" i="1" s="1"/>
  <c r="M402" i="1"/>
  <c r="P402" i="1" s="1"/>
  <c r="O300" i="1"/>
  <c r="N277" i="1"/>
  <c r="O277" i="1" s="1"/>
  <c r="O134" i="1"/>
  <c r="P53" i="1"/>
  <c r="N149" i="1"/>
  <c r="P149" i="1" s="1"/>
  <c r="N657" i="1"/>
  <c r="N658" i="1"/>
  <c r="O658" i="1" s="1"/>
  <c r="P55" i="1"/>
  <c r="L34" i="1"/>
  <c r="O34" i="1" s="1"/>
  <c r="N546" i="1"/>
  <c r="O546" i="1" s="1"/>
  <c r="N547" i="1"/>
  <c r="O547" i="1" s="1"/>
  <c r="O424" i="1"/>
  <c r="O690" i="1"/>
  <c r="L41" i="1"/>
  <c r="O41" i="1" s="1"/>
  <c r="L132" i="1"/>
  <c r="O132" i="1" s="1"/>
  <c r="N21" i="1"/>
  <c r="P21" i="1" s="1"/>
  <c r="L119" i="1"/>
  <c r="O119" i="1" s="1"/>
  <c r="K77" i="1"/>
  <c r="J65" i="1"/>
  <c r="K65" i="1" s="1"/>
  <c r="O9" i="1"/>
  <c r="L16" i="1"/>
  <c r="O26" i="1"/>
  <c r="L24" i="1"/>
  <c r="N9" i="1"/>
  <c r="P26" i="1"/>
  <c r="M24" i="1"/>
  <c r="M16" i="1"/>
  <c r="O19" i="1"/>
  <c r="O29" i="1"/>
  <c r="P348" i="1"/>
  <c r="N261" i="1"/>
  <c r="N525" i="1"/>
  <c r="N526" i="1"/>
  <c r="P526" i="1" s="1"/>
  <c r="M544" i="1"/>
  <c r="P545" i="1"/>
  <c r="K364" i="1"/>
  <c r="P279" i="1"/>
  <c r="K434" i="1"/>
  <c r="J418" i="1"/>
  <c r="K418" i="1" s="1"/>
  <c r="O528" i="1"/>
  <c r="K576" i="1"/>
  <c r="P134" i="1"/>
  <c r="M132" i="1"/>
  <c r="P132" i="1" s="1"/>
  <c r="L444" i="1"/>
  <c r="P263" i="1"/>
  <c r="L53" i="1"/>
  <c r="O53" i="1" s="1"/>
  <c r="L165" i="1"/>
  <c r="O167" i="1"/>
  <c r="O151" i="1"/>
  <c r="L149" i="1"/>
  <c r="K237" i="1"/>
  <c r="I226" i="1"/>
  <c r="L31" i="1"/>
  <c r="L30" i="1"/>
  <c r="P184" i="1"/>
  <c r="P421" i="1"/>
  <c r="I543" i="1"/>
  <c r="K543" i="1" s="1"/>
  <c r="K559" i="1"/>
  <c r="P300" i="1"/>
  <c r="M66" i="1"/>
  <c r="P66" i="1" s="1"/>
  <c r="P68" i="1"/>
  <c r="N24" i="1"/>
  <c r="N16" i="1"/>
  <c r="O631" i="1"/>
  <c r="L629" i="1"/>
  <c r="O629" i="1" s="1"/>
  <c r="P41" i="1"/>
  <c r="L20" i="1"/>
  <c r="M30" i="1"/>
  <c r="P12" i="1"/>
  <c r="M9" i="1"/>
  <c r="L544" i="1"/>
  <c r="O351" i="1"/>
  <c r="P298" i="1"/>
  <c r="L88" i="1"/>
  <c r="O88" i="1" s="1"/>
  <c r="M31" i="1"/>
  <c r="P181" i="1"/>
  <c r="P121" i="1"/>
  <c r="M119" i="1"/>
  <c r="P119" i="1" s="1"/>
  <c r="L66" i="1"/>
  <c r="O66" i="1" s="1"/>
  <c r="O15" i="1"/>
  <c r="O168" i="1"/>
  <c r="O21" i="15" l="1"/>
  <c r="L28" i="14"/>
  <c r="O28" i="14" s="1"/>
  <c r="M467" i="12"/>
  <c r="P467" i="12" s="1"/>
  <c r="M14" i="13"/>
  <c r="P14" i="13" s="1"/>
  <c r="L14" i="15"/>
  <c r="O14" i="15" s="1"/>
  <c r="M444" i="12"/>
  <c r="P444" i="12" s="1"/>
  <c r="O315" i="15"/>
  <c r="L14" i="13"/>
  <c r="O14" i="13" s="1"/>
  <c r="M419" i="13"/>
  <c r="P419" i="13" s="1"/>
  <c r="O24" i="15"/>
  <c r="P421" i="15"/>
  <c r="M14" i="15"/>
  <c r="P14" i="15" s="1"/>
  <c r="L10" i="13"/>
  <c r="O10" i="13" s="1"/>
  <c r="L28" i="15"/>
  <c r="O28" i="15" s="1"/>
  <c r="P525" i="15"/>
  <c r="M523" i="15"/>
  <c r="P523" i="15" s="1"/>
  <c r="P24" i="14"/>
  <c r="O14" i="14"/>
  <c r="O41" i="11"/>
  <c r="M467" i="15"/>
  <c r="P467" i="15" s="1"/>
  <c r="P469" i="15"/>
  <c r="O24" i="12"/>
  <c r="P14" i="14"/>
  <c r="P53" i="15"/>
  <c r="P13" i="15"/>
  <c r="M10" i="15"/>
  <c r="M8" i="15" s="1"/>
  <c r="M11" i="15"/>
  <c r="O132" i="15"/>
  <c r="P132" i="15"/>
  <c r="L18" i="15"/>
  <c r="O18" i="15" s="1"/>
  <c r="O20" i="15"/>
  <c r="N10" i="15"/>
  <c r="N8" i="15" s="1"/>
  <c r="N11" i="15"/>
  <c r="L414" i="15"/>
  <c r="N414" i="15"/>
  <c r="O419" i="15"/>
  <c r="P419" i="15"/>
  <c r="P20" i="15"/>
  <c r="M18" i="15"/>
  <c r="P18" i="15" s="1"/>
  <c r="P33" i="15"/>
  <c r="M30" i="15"/>
  <c r="M31" i="15"/>
  <c r="P31" i="15" s="1"/>
  <c r="P41" i="15"/>
  <c r="M37" i="15"/>
  <c r="P21" i="15"/>
  <c r="P9" i="15"/>
  <c r="P546" i="15"/>
  <c r="M544" i="15"/>
  <c r="O41" i="15"/>
  <c r="L37" i="15"/>
  <c r="O13" i="15"/>
  <c r="L11" i="15"/>
  <c r="L10" i="15"/>
  <c r="N37" i="15"/>
  <c r="N37" i="11"/>
  <c r="M30" i="12"/>
  <c r="P30" i="12" s="1"/>
  <c r="P298" i="13"/>
  <c r="L28" i="13"/>
  <c r="O28" i="13" s="1"/>
  <c r="O20" i="11"/>
  <c r="P345" i="14"/>
  <c r="P88" i="13"/>
  <c r="M419" i="11"/>
  <c r="P419" i="11" s="1"/>
  <c r="O20" i="14"/>
  <c r="P328" i="14"/>
  <c r="L414" i="14"/>
  <c r="O414" i="14" s="1"/>
  <c r="O41" i="14"/>
  <c r="L37" i="14"/>
  <c r="P33" i="14"/>
  <c r="M30" i="14"/>
  <c r="M31" i="14"/>
  <c r="P31" i="14" s="1"/>
  <c r="M13" i="14"/>
  <c r="P469" i="14"/>
  <c r="M467" i="14"/>
  <c r="P467" i="14" s="1"/>
  <c r="M13" i="12"/>
  <c r="M11" i="12" s="1"/>
  <c r="O16" i="14"/>
  <c r="L10" i="14"/>
  <c r="P421" i="14"/>
  <c r="M419" i="14"/>
  <c r="N10" i="14"/>
  <c r="N8" i="14" s="1"/>
  <c r="N11" i="14"/>
  <c r="O11" i="14" s="1"/>
  <c r="O13" i="14"/>
  <c r="M37" i="14"/>
  <c r="P21" i="14"/>
  <c r="O21" i="14"/>
  <c r="O24" i="13"/>
  <c r="P546" i="14"/>
  <c r="M544" i="14"/>
  <c r="P544" i="14" s="1"/>
  <c r="P20" i="14"/>
  <c r="P9" i="14"/>
  <c r="L37" i="13"/>
  <c r="O9" i="14"/>
  <c r="L18" i="14"/>
  <c r="O18" i="14" s="1"/>
  <c r="N37" i="14"/>
  <c r="P18" i="14"/>
  <c r="L28" i="12"/>
  <c r="O28" i="12" s="1"/>
  <c r="N37" i="12"/>
  <c r="O181" i="13"/>
  <c r="P20" i="13"/>
  <c r="O13" i="13"/>
  <c r="M544" i="13"/>
  <c r="P544" i="13" s="1"/>
  <c r="P53" i="13"/>
  <c r="P24" i="9"/>
  <c r="P657" i="13"/>
  <c r="M655" i="13"/>
  <c r="P655" i="13" s="1"/>
  <c r="O181" i="10"/>
  <c r="O328" i="12"/>
  <c r="P469" i="13"/>
  <c r="M467" i="13"/>
  <c r="P467" i="13" s="1"/>
  <c r="M37" i="13"/>
  <c r="P421" i="9"/>
  <c r="O181" i="11"/>
  <c r="M31" i="12"/>
  <c r="P31" i="12" s="1"/>
  <c r="O18" i="13"/>
  <c r="P33" i="13"/>
  <c r="M30" i="13"/>
  <c r="M31" i="13"/>
  <c r="P31" i="13" s="1"/>
  <c r="K226" i="13"/>
  <c r="I180" i="13"/>
  <c r="K180" i="13" s="1"/>
  <c r="M467" i="10"/>
  <c r="P467" i="10" s="1"/>
  <c r="P13" i="13"/>
  <c r="M10" i="13"/>
  <c r="M11" i="13"/>
  <c r="P446" i="13"/>
  <c r="M444" i="13"/>
  <c r="P444" i="13" s="1"/>
  <c r="P21" i="13"/>
  <c r="N37" i="13"/>
  <c r="N8" i="13"/>
  <c r="L414" i="13"/>
  <c r="O414" i="13" s="1"/>
  <c r="M18" i="13"/>
  <c r="P18" i="13" s="1"/>
  <c r="N11" i="13"/>
  <c r="O11" i="13" s="1"/>
  <c r="O9" i="13"/>
  <c r="O20" i="13"/>
  <c r="O14" i="12"/>
  <c r="O345" i="12"/>
  <c r="N10" i="10"/>
  <c r="N8" i="10" s="1"/>
  <c r="L414" i="12"/>
  <c r="O414" i="12" s="1"/>
  <c r="L37" i="12"/>
  <c r="P20" i="10"/>
  <c r="I180" i="11"/>
  <c r="K180" i="11" s="1"/>
  <c r="P24" i="12"/>
  <c r="P24" i="10"/>
  <c r="N10" i="12"/>
  <c r="N8" i="12" s="1"/>
  <c r="O21" i="12"/>
  <c r="P20" i="12"/>
  <c r="M18" i="12"/>
  <c r="P18" i="12" s="1"/>
  <c r="M37" i="12"/>
  <c r="O16" i="12"/>
  <c r="P9" i="12"/>
  <c r="I180" i="12"/>
  <c r="K180" i="12" s="1"/>
  <c r="K226" i="12"/>
  <c r="P21" i="12"/>
  <c r="P14" i="12"/>
  <c r="O20" i="12"/>
  <c r="L18" i="12"/>
  <c r="O18" i="12" s="1"/>
  <c r="L10" i="11"/>
  <c r="L8" i="11" s="1"/>
  <c r="P16" i="12"/>
  <c r="N11" i="12"/>
  <c r="M544" i="12"/>
  <c r="P544" i="12" s="1"/>
  <c r="O13" i="12"/>
  <c r="L10" i="12"/>
  <c r="L11" i="12"/>
  <c r="P419" i="12"/>
  <c r="O20" i="10"/>
  <c r="O30" i="11"/>
  <c r="L28" i="11"/>
  <c r="O28" i="11" s="1"/>
  <c r="P20" i="7"/>
  <c r="L414" i="11"/>
  <c r="O414" i="11" s="1"/>
  <c r="P24" i="11"/>
  <c r="L37" i="11"/>
  <c r="O24" i="10"/>
  <c r="M30" i="11"/>
  <c r="M31" i="11"/>
  <c r="P31" i="11" s="1"/>
  <c r="P33" i="11"/>
  <c r="M13" i="11"/>
  <c r="N14" i="11"/>
  <c r="O14" i="11" s="1"/>
  <c r="O16" i="11"/>
  <c r="P16" i="11"/>
  <c r="N10" i="11"/>
  <c r="O13" i="11"/>
  <c r="O132" i="9"/>
  <c r="N18" i="11"/>
  <c r="P18" i="11" s="1"/>
  <c r="P20" i="11"/>
  <c r="P467" i="11"/>
  <c r="M544" i="11"/>
  <c r="P544" i="11" s="1"/>
  <c r="N11" i="11"/>
  <c r="O11" i="11" s="1"/>
  <c r="O9" i="11"/>
  <c r="M37" i="11"/>
  <c r="O181" i="5"/>
  <c r="O24" i="7"/>
  <c r="N37" i="10"/>
  <c r="O345" i="10"/>
  <c r="P18" i="9"/>
  <c r="P546" i="10"/>
  <c r="M544" i="10"/>
  <c r="P544" i="10" s="1"/>
  <c r="L28" i="10"/>
  <c r="O28" i="10" s="1"/>
  <c r="O30" i="10"/>
  <c r="M14" i="5"/>
  <c r="P14" i="5" s="1"/>
  <c r="L18" i="10"/>
  <c r="O18" i="10" s="1"/>
  <c r="O13" i="10"/>
  <c r="L10" i="10"/>
  <c r="L8" i="10" s="1"/>
  <c r="P446" i="10"/>
  <c r="M444" i="10"/>
  <c r="P444" i="10" s="1"/>
  <c r="M18" i="10"/>
  <c r="P18" i="10" s="1"/>
  <c r="P9" i="10"/>
  <c r="P88" i="10"/>
  <c r="M37" i="10"/>
  <c r="O16" i="10"/>
  <c r="L14" i="10"/>
  <c r="O14" i="10" s="1"/>
  <c r="L11" i="10"/>
  <c r="O11" i="10" s="1"/>
  <c r="K226" i="10"/>
  <c r="I180" i="10"/>
  <c r="K180" i="10" s="1"/>
  <c r="P33" i="10"/>
  <c r="M30" i="10"/>
  <c r="M31" i="10"/>
  <c r="P31" i="10" s="1"/>
  <c r="P16" i="10"/>
  <c r="M14" i="10"/>
  <c r="P14" i="10" s="1"/>
  <c r="O9" i="10"/>
  <c r="P446" i="8"/>
  <c r="P421" i="10"/>
  <c r="M419" i="10"/>
  <c r="M13" i="10"/>
  <c r="L14" i="9"/>
  <c r="O14" i="9" s="1"/>
  <c r="O444" i="10"/>
  <c r="L414" i="10"/>
  <c r="O414" i="10" s="1"/>
  <c r="O41" i="10"/>
  <c r="L37" i="10"/>
  <c r="O181" i="9"/>
  <c r="O20" i="9"/>
  <c r="P328" i="9"/>
  <c r="O16" i="4"/>
  <c r="P21" i="8"/>
  <c r="N8" i="9"/>
  <c r="N11" i="9"/>
  <c r="L14" i="7"/>
  <c r="O14" i="7" s="1"/>
  <c r="P13" i="9"/>
  <c r="M10" i="9"/>
  <c r="P10" i="9" s="1"/>
  <c r="M11" i="9"/>
  <c r="P16" i="9"/>
  <c r="M14" i="9"/>
  <c r="P14" i="9" s="1"/>
  <c r="L28" i="9"/>
  <c r="O28" i="9" s="1"/>
  <c r="O21" i="9"/>
  <c r="P9" i="9"/>
  <c r="P446" i="9"/>
  <c r="M444" i="9"/>
  <c r="N414" i="9"/>
  <c r="P419" i="9"/>
  <c r="P24" i="7"/>
  <c r="L414" i="9"/>
  <c r="O414" i="9" s="1"/>
  <c r="L18" i="9"/>
  <c r="O18" i="9" s="1"/>
  <c r="O13" i="9"/>
  <c r="L10" i="9"/>
  <c r="L11" i="9"/>
  <c r="O419" i="9"/>
  <c r="L37" i="9"/>
  <c r="L28" i="5"/>
  <c r="O28" i="5" s="1"/>
  <c r="P469" i="9"/>
  <c r="M467" i="9"/>
  <c r="P467" i="9" s="1"/>
  <c r="P41" i="9"/>
  <c r="M37" i="9"/>
  <c r="N37" i="9"/>
  <c r="P33" i="9"/>
  <c r="M30" i="9"/>
  <c r="M31" i="9"/>
  <c r="P31" i="9" s="1"/>
  <c r="K226" i="9"/>
  <c r="I180" i="9"/>
  <c r="K180" i="9" s="1"/>
  <c r="P20" i="9"/>
  <c r="O24" i="5"/>
  <c r="N37" i="8"/>
  <c r="O41" i="8"/>
  <c r="N10" i="8"/>
  <c r="N8" i="8" s="1"/>
  <c r="P16" i="8"/>
  <c r="O18" i="8"/>
  <c r="M544" i="7"/>
  <c r="P544" i="7" s="1"/>
  <c r="L28" i="7"/>
  <c r="O28" i="7" s="1"/>
  <c r="O21" i="7"/>
  <c r="O20" i="8"/>
  <c r="O53" i="8"/>
  <c r="M544" i="8"/>
  <c r="P544" i="8" s="1"/>
  <c r="M14" i="8"/>
  <c r="P14" i="8" s="1"/>
  <c r="P13" i="8"/>
  <c r="M10" i="8"/>
  <c r="M11" i="8"/>
  <c r="L37" i="8"/>
  <c r="M30" i="8"/>
  <c r="P33" i="8"/>
  <c r="M31" i="8"/>
  <c r="P31" i="8" s="1"/>
  <c r="P20" i="4"/>
  <c r="O9" i="8"/>
  <c r="N11" i="8"/>
  <c r="O11" i="8" s="1"/>
  <c r="P119" i="8"/>
  <c r="M37" i="8"/>
  <c r="O181" i="8"/>
  <c r="L414" i="8"/>
  <c r="O414" i="8" s="1"/>
  <c r="O419" i="8"/>
  <c r="P20" i="8"/>
  <c r="M18" i="8"/>
  <c r="P18" i="8" s="1"/>
  <c r="O16" i="8"/>
  <c r="L14" i="8"/>
  <c r="O14" i="8" s="1"/>
  <c r="K226" i="8"/>
  <c r="I180" i="8"/>
  <c r="K180" i="8" s="1"/>
  <c r="M419" i="8"/>
  <c r="P421" i="8"/>
  <c r="O30" i="8"/>
  <c r="O13" i="8"/>
  <c r="L10" i="8"/>
  <c r="M467" i="4"/>
  <c r="P467" i="4" s="1"/>
  <c r="L11" i="7"/>
  <c r="O11" i="7" s="1"/>
  <c r="L10" i="7"/>
  <c r="L8" i="7" s="1"/>
  <c r="O30" i="4"/>
  <c r="M37" i="7"/>
  <c r="P37" i="7" s="1"/>
  <c r="P21" i="7"/>
  <c r="P687" i="7"/>
  <c r="M685" i="7"/>
  <c r="P685" i="7" s="1"/>
  <c r="P469" i="7"/>
  <c r="M467" i="7"/>
  <c r="P467" i="7" s="1"/>
  <c r="P421" i="7"/>
  <c r="M419" i="7"/>
  <c r="P419" i="7" s="1"/>
  <c r="M31" i="7"/>
  <c r="P31" i="7" s="1"/>
  <c r="P33" i="7"/>
  <c r="M30" i="7"/>
  <c r="M13" i="7"/>
  <c r="N10" i="7"/>
  <c r="O13" i="7"/>
  <c r="O20" i="7"/>
  <c r="N18" i="7"/>
  <c r="O18" i="7" s="1"/>
  <c r="N10" i="3"/>
  <c r="N8" i="3" s="1"/>
  <c r="P446" i="7"/>
  <c r="M444" i="7"/>
  <c r="P657" i="7"/>
  <c r="M655" i="7"/>
  <c r="P655" i="7" s="1"/>
  <c r="K226" i="7"/>
  <c r="I180" i="7"/>
  <c r="K180" i="7" s="1"/>
  <c r="O11" i="3"/>
  <c r="L37" i="7"/>
  <c r="O37" i="7" s="1"/>
  <c r="O419" i="7"/>
  <c r="L414" i="7"/>
  <c r="O414" i="7" s="1"/>
  <c r="O24" i="3"/>
  <c r="P24" i="4"/>
  <c r="P20" i="6"/>
  <c r="O119" i="5"/>
  <c r="O18" i="6"/>
  <c r="O328" i="6"/>
  <c r="L14" i="5"/>
  <c r="O14" i="5" s="1"/>
  <c r="M544" i="6"/>
  <c r="P544" i="6" s="1"/>
  <c r="P546" i="6"/>
  <c r="O13" i="6"/>
  <c r="L10" i="6"/>
  <c r="L8" i="6" s="1"/>
  <c r="O328" i="5"/>
  <c r="P470" i="6"/>
  <c r="O21" i="6"/>
  <c r="P687" i="6"/>
  <c r="M685" i="6"/>
  <c r="P685" i="6" s="1"/>
  <c r="P9" i="6"/>
  <c r="O419" i="6"/>
  <c r="L414" i="6"/>
  <c r="N10" i="6"/>
  <c r="N8" i="6" s="1"/>
  <c r="M37" i="6"/>
  <c r="P37" i="6" s="1"/>
  <c r="L37" i="6"/>
  <c r="O37" i="6" s="1"/>
  <c r="M18" i="6"/>
  <c r="P18" i="6" s="1"/>
  <c r="N11" i="6"/>
  <c r="O14" i="4"/>
  <c r="P24" i="6"/>
  <c r="O20" i="6"/>
  <c r="P21" i="6"/>
  <c r="L11" i="6"/>
  <c r="P33" i="6"/>
  <c r="M30" i="6"/>
  <c r="M31" i="6"/>
  <c r="O24" i="6"/>
  <c r="N31" i="6"/>
  <c r="O31" i="6" s="1"/>
  <c r="N30" i="6"/>
  <c r="O33" i="6"/>
  <c r="K226" i="6"/>
  <c r="I180" i="6"/>
  <c r="K180" i="6" s="1"/>
  <c r="P16" i="6"/>
  <c r="M14" i="6"/>
  <c r="P14" i="6" s="1"/>
  <c r="N467" i="6"/>
  <c r="P467" i="6" s="1"/>
  <c r="O469" i="6"/>
  <c r="P328" i="6"/>
  <c r="M13" i="6"/>
  <c r="O9" i="6"/>
  <c r="P421" i="6"/>
  <c r="M419" i="6"/>
  <c r="O16" i="6"/>
  <c r="L14" i="6"/>
  <c r="O14" i="6" s="1"/>
  <c r="P631" i="6"/>
  <c r="M629" i="6"/>
  <c r="P629" i="6" s="1"/>
  <c r="P132" i="5"/>
  <c r="O261" i="4"/>
  <c r="L414" i="4"/>
  <c r="O414" i="4" s="1"/>
  <c r="P53" i="5"/>
  <c r="O16" i="3"/>
  <c r="O21" i="5"/>
  <c r="L10" i="5"/>
  <c r="L8" i="5" s="1"/>
  <c r="L11" i="5"/>
  <c r="O345" i="5"/>
  <c r="N10" i="5"/>
  <c r="O13" i="5"/>
  <c r="N11" i="5"/>
  <c r="P421" i="5"/>
  <c r="M419" i="5"/>
  <c r="P632" i="1"/>
  <c r="N18" i="4"/>
  <c r="P18" i="4" s="1"/>
  <c r="O20" i="5"/>
  <c r="P20" i="5"/>
  <c r="N18" i="5"/>
  <c r="N37" i="5"/>
  <c r="P9" i="5"/>
  <c r="M37" i="5"/>
  <c r="O328" i="4"/>
  <c r="P261" i="5"/>
  <c r="P33" i="5"/>
  <c r="M30" i="5"/>
  <c r="M13" i="5"/>
  <c r="M31" i="5"/>
  <c r="P31" i="5" s="1"/>
  <c r="L414" i="5"/>
  <c r="O414" i="5" s="1"/>
  <c r="L37" i="5"/>
  <c r="N37" i="4"/>
  <c r="O345" i="4"/>
  <c r="L28" i="3"/>
  <c r="O28" i="3" s="1"/>
  <c r="P11" i="3"/>
  <c r="K593" i="1"/>
  <c r="O149" i="1"/>
  <c r="P165" i="4"/>
  <c r="M37" i="4"/>
  <c r="P41" i="4"/>
  <c r="O165" i="4"/>
  <c r="P33" i="4"/>
  <c r="M30" i="4"/>
  <c r="M13" i="4"/>
  <c r="M31" i="4"/>
  <c r="P31" i="4" s="1"/>
  <c r="O28" i="4"/>
  <c r="L11" i="4"/>
  <c r="L10" i="4"/>
  <c r="L8" i="4" s="1"/>
  <c r="O13" i="4"/>
  <c r="K226" i="4"/>
  <c r="I180" i="4"/>
  <c r="K180" i="4" s="1"/>
  <c r="P16" i="4"/>
  <c r="M14" i="4"/>
  <c r="P14" i="4" s="1"/>
  <c r="L37" i="4"/>
  <c r="P419" i="4"/>
  <c r="P546" i="4"/>
  <c r="M544" i="4"/>
  <c r="P544" i="4" s="1"/>
  <c r="N10" i="4"/>
  <c r="N8" i="4" s="1"/>
  <c r="N11" i="4"/>
  <c r="O9" i="4"/>
  <c r="P446" i="4"/>
  <c r="M444" i="4"/>
  <c r="P444" i="4" s="1"/>
  <c r="L18" i="4"/>
  <c r="O20" i="4"/>
  <c r="P469" i="1"/>
  <c r="O88" i="3"/>
  <c r="P525" i="3"/>
  <c r="M523" i="3"/>
  <c r="P523" i="3" s="1"/>
  <c r="L414" i="3"/>
  <c r="L37" i="3"/>
  <c r="L10" i="1"/>
  <c r="L8" i="1" s="1"/>
  <c r="O14" i="3"/>
  <c r="P277" i="3"/>
  <c r="P525" i="2"/>
  <c r="M523" i="2"/>
  <c r="P523" i="2" s="1"/>
  <c r="O446" i="1"/>
  <c r="M14" i="3"/>
  <c r="P14" i="3" s="1"/>
  <c r="P444" i="3"/>
  <c r="O444" i="3"/>
  <c r="N414" i="3"/>
  <c r="O20" i="3"/>
  <c r="L18" i="3"/>
  <c r="O18" i="3" s="1"/>
  <c r="P41" i="3"/>
  <c r="M37" i="3"/>
  <c r="O9" i="3"/>
  <c r="P421" i="3"/>
  <c r="M419" i="3"/>
  <c r="P446" i="1"/>
  <c r="L10" i="3"/>
  <c r="O13" i="3"/>
  <c r="P20" i="3"/>
  <c r="M18" i="3"/>
  <c r="P18" i="3" s="1"/>
  <c r="P13" i="3"/>
  <c r="M10" i="3"/>
  <c r="K226" i="3"/>
  <c r="I180" i="3"/>
  <c r="K180" i="3" s="1"/>
  <c r="M30" i="3"/>
  <c r="P33" i="3"/>
  <c r="M31" i="3"/>
  <c r="P31" i="3" s="1"/>
  <c r="O20" i="2"/>
  <c r="P9" i="3"/>
  <c r="N37" i="3"/>
  <c r="P181" i="2"/>
  <c r="O20" i="1"/>
  <c r="P24" i="2"/>
  <c r="P16" i="2"/>
  <c r="M419" i="2"/>
  <c r="P419" i="2" s="1"/>
  <c r="P421" i="2"/>
  <c r="L14" i="1"/>
  <c r="P687" i="1"/>
  <c r="P18" i="1"/>
  <c r="N37" i="2"/>
  <c r="P13" i="2"/>
  <c r="M11" i="2"/>
  <c r="P11" i="2" s="1"/>
  <c r="M10" i="2"/>
  <c r="M8" i="2" s="1"/>
  <c r="L18" i="2"/>
  <c r="O18" i="2" s="1"/>
  <c r="O30" i="2"/>
  <c r="L28" i="2"/>
  <c r="O28" i="2" s="1"/>
  <c r="J654" i="1"/>
  <c r="K654" i="1" s="1"/>
  <c r="N685" i="1"/>
  <c r="P685" i="1" s="1"/>
  <c r="P20" i="1"/>
  <c r="O422" i="1"/>
  <c r="P119" i="2"/>
  <c r="M37" i="2"/>
  <c r="P9" i="2"/>
  <c r="O13" i="2"/>
  <c r="L10" i="2"/>
  <c r="L8" i="2" s="1"/>
  <c r="N10" i="2"/>
  <c r="N8" i="2" s="1"/>
  <c r="I180" i="2"/>
  <c r="K180" i="2" s="1"/>
  <c r="K226" i="2"/>
  <c r="P20" i="2"/>
  <c r="M18" i="2"/>
  <c r="P18" i="2" s="1"/>
  <c r="P631" i="2"/>
  <c r="M629" i="2"/>
  <c r="O467" i="2"/>
  <c r="L414" i="2"/>
  <c r="O414" i="2" s="1"/>
  <c r="M30" i="2"/>
  <c r="P33" i="2"/>
  <c r="M31" i="2"/>
  <c r="P31" i="2" s="1"/>
  <c r="O16" i="2"/>
  <c r="L14" i="2"/>
  <c r="O14" i="2" s="1"/>
  <c r="P328" i="2"/>
  <c r="O328" i="2"/>
  <c r="O9" i="2"/>
  <c r="N31" i="1"/>
  <c r="O31" i="1" s="1"/>
  <c r="O33" i="1"/>
  <c r="M10" i="1"/>
  <c r="M8" i="1" s="1"/>
  <c r="N13" i="1"/>
  <c r="P13" i="1" s="1"/>
  <c r="M14" i="2"/>
  <c r="P14" i="2" s="1"/>
  <c r="O24" i="2"/>
  <c r="O88" i="2"/>
  <c r="L37" i="2"/>
  <c r="P33" i="1"/>
  <c r="L11" i="2"/>
  <c r="O11" i="2" s="1"/>
  <c r="O526" i="1"/>
  <c r="O165" i="1"/>
  <c r="N37" i="1"/>
  <c r="P470" i="1"/>
  <c r="O470" i="1"/>
  <c r="P658" i="1"/>
  <c r="N467" i="1"/>
  <c r="P467" i="1" s="1"/>
  <c r="O30" i="1"/>
  <c r="O419" i="1"/>
  <c r="O24" i="1"/>
  <c r="P277" i="1"/>
  <c r="O688" i="1"/>
  <c r="O21" i="1"/>
  <c r="N544" i="1"/>
  <c r="O544" i="1" s="1"/>
  <c r="P546" i="1"/>
  <c r="N655" i="1"/>
  <c r="O657" i="1"/>
  <c r="P657" i="1"/>
  <c r="P547" i="1"/>
  <c r="K226" i="1"/>
  <c r="I180" i="1"/>
  <c r="K180" i="1" s="1"/>
  <c r="N14" i="1"/>
  <c r="O444" i="1"/>
  <c r="L414" i="1"/>
  <c r="L18" i="1"/>
  <c r="O18" i="1" s="1"/>
  <c r="P30" i="1"/>
  <c r="M28" i="1"/>
  <c r="P28" i="1" s="1"/>
  <c r="N523" i="1"/>
  <c r="P525" i="1"/>
  <c r="P16" i="1"/>
  <c r="M14" i="1"/>
  <c r="O261" i="1"/>
  <c r="P261" i="1"/>
  <c r="O525" i="1"/>
  <c r="P24" i="1"/>
  <c r="P9" i="1"/>
  <c r="M37" i="1"/>
  <c r="L37" i="1"/>
  <c r="L28" i="1"/>
  <c r="O28" i="1" s="1"/>
  <c r="O16" i="1"/>
  <c r="M414" i="1"/>
  <c r="M8" i="9" l="1"/>
  <c r="P8" i="9" s="1"/>
  <c r="L8" i="13"/>
  <c r="O8" i="13" s="1"/>
  <c r="O11" i="15"/>
  <c r="P13" i="12"/>
  <c r="P37" i="15"/>
  <c r="O37" i="12"/>
  <c r="O37" i="13"/>
  <c r="O37" i="15"/>
  <c r="P8" i="15"/>
  <c r="O414" i="15"/>
  <c r="P30" i="15"/>
  <c r="M28" i="15"/>
  <c r="P28" i="15" s="1"/>
  <c r="P11" i="15"/>
  <c r="M28" i="12"/>
  <c r="P28" i="12" s="1"/>
  <c r="P544" i="15"/>
  <c r="M414" i="15"/>
  <c r="P414" i="15" s="1"/>
  <c r="P10" i="15"/>
  <c r="P37" i="14"/>
  <c r="O10" i="15"/>
  <c r="L8" i="15"/>
  <c r="O8" i="15" s="1"/>
  <c r="O10" i="14"/>
  <c r="P37" i="11"/>
  <c r="O37" i="11"/>
  <c r="P11" i="12"/>
  <c r="M10" i="12"/>
  <c r="P10" i="12" s="1"/>
  <c r="P30" i="14"/>
  <c r="M28" i="14"/>
  <c r="P28" i="14" s="1"/>
  <c r="P419" i="14"/>
  <c r="M414" i="14"/>
  <c r="P414" i="14" s="1"/>
  <c r="O37" i="14"/>
  <c r="P37" i="12"/>
  <c r="P13" i="14"/>
  <c r="M10" i="14"/>
  <c r="M11" i="14"/>
  <c r="P11" i="14" s="1"/>
  <c r="L8" i="14"/>
  <c r="O8" i="14" s="1"/>
  <c r="P11" i="13"/>
  <c r="M414" i="13"/>
  <c r="P414" i="13" s="1"/>
  <c r="P37" i="13"/>
  <c r="O11" i="12"/>
  <c r="M28" i="13"/>
  <c r="P28" i="13" s="1"/>
  <c r="P30" i="13"/>
  <c r="P10" i="13"/>
  <c r="M8" i="13"/>
  <c r="P8" i="13" s="1"/>
  <c r="O10" i="11"/>
  <c r="O10" i="3"/>
  <c r="O8" i="10"/>
  <c r="P37" i="10"/>
  <c r="O10" i="10"/>
  <c r="P14" i="11"/>
  <c r="O10" i="12"/>
  <c r="L8" i="12"/>
  <c r="O8" i="12" s="1"/>
  <c r="M414" i="12"/>
  <c r="P414" i="12" s="1"/>
  <c r="M414" i="11"/>
  <c r="P414" i="11" s="1"/>
  <c r="P13" i="11"/>
  <c r="M10" i="11"/>
  <c r="M11" i="11"/>
  <c r="P11" i="11" s="1"/>
  <c r="O18" i="11"/>
  <c r="P30" i="11"/>
  <c r="M28" i="11"/>
  <c r="P28" i="11" s="1"/>
  <c r="N8" i="11"/>
  <c r="O8" i="11" s="1"/>
  <c r="O37" i="10"/>
  <c r="P11" i="9"/>
  <c r="P13" i="10"/>
  <c r="M10" i="10"/>
  <c r="M11" i="10"/>
  <c r="P11" i="10" s="1"/>
  <c r="P30" i="10"/>
  <c r="M28" i="10"/>
  <c r="P28" i="10" s="1"/>
  <c r="M414" i="10"/>
  <c r="P414" i="10" s="1"/>
  <c r="P419" i="10"/>
  <c r="O11" i="9"/>
  <c r="O10" i="7"/>
  <c r="P37" i="8"/>
  <c r="O10" i="8"/>
  <c r="P37" i="9"/>
  <c r="O37" i="9"/>
  <c r="P30" i="9"/>
  <c r="M28" i="9"/>
  <c r="P28" i="9" s="1"/>
  <c r="O10" i="9"/>
  <c r="L8" i="9"/>
  <c r="O8" i="9" s="1"/>
  <c r="P444" i="9"/>
  <c r="M414" i="9"/>
  <c r="P414" i="9" s="1"/>
  <c r="P10" i="3"/>
  <c r="O37" i="8"/>
  <c r="P11" i="8"/>
  <c r="P419" i="8"/>
  <c r="M414" i="8"/>
  <c r="P414" i="8" s="1"/>
  <c r="P30" i="8"/>
  <c r="M28" i="8"/>
  <c r="P28" i="8" s="1"/>
  <c r="L8" i="8"/>
  <c r="O8" i="8" s="1"/>
  <c r="P10" i="8"/>
  <c r="M8" i="8"/>
  <c r="P8" i="8" s="1"/>
  <c r="P444" i="7"/>
  <c r="M414" i="7"/>
  <c r="P414" i="7" s="1"/>
  <c r="P18" i="7"/>
  <c r="M11" i="7"/>
  <c r="P11" i="7" s="1"/>
  <c r="P13" i="7"/>
  <c r="M10" i="7"/>
  <c r="N8" i="7"/>
  <c r="O8" i="7" s="1"/>
  <c r="P30" i="7"/>
  <c r="M28" i="7"/>
  <c r="P28" i="7" s="1"/>
  <c r="O11" i="5"/>
  <c r="O10" i="5"/>
  <c r="O10" i="6"/>
  <c r="O8" i="6"/>
  <c r="N28" i="6"/>
  <c r="O28" i="6" s="1"/>
  <c r="O30" i="6"/>
  <c r="O11" i="6"/>
  <c r="O414" i="6"/>
  <c r="P13" i="6"/>
  <c r="M10" i="6"/>
  <c r="M11" i="6"/>
  <c r="P11" i="6" s="1"/>
  <c r="P31" i="6"/>
  <c r="N414" i="6"/>
  <c r="O467" i="6"/>
  <c r="M414" i="6"/>
  <c r="P414" i="6" s="1"/>
  <c r="P419" i="6"/>
  <c r="P30" i="6"/>
  <c r="M28" i="6"/>
  <c r="P28" i="6" s="1"/>
  <c r="O37" i="5"/>
  <c r="P37" i="5"/>
  <c r="O37" i="3"/>
  <c r="O37" i="4"/>
  <c r="N8" i="5"/>
  <c r="O8" i="5" s="1"/>
  <c r="P30" i="5"/>
  <c r="M28" i="5"/>
  <c r="P28" i="5" s="1"/>
  <c r="P37" i="4"/>
  <c r="P18" i="5"/>
  <c r="O18" i="5"/>
  <c r="M414" i="5"/>
  <c r="P414" i="5" s="1"/>
  <c r="P419" i="5"/>
  <c r="O10" i="4"/>
  <c r="O18" i="4"/>
  <c r="P13" i="5"/>
  <c r="M10" i="5"/>
  <c r="M11" i="5"/>
  <c r="P11" i="5" s="1"/>
  <c r="O414" i="3"/>
  <c r="O11" i="4"/>
  <c r="N10" i="1"/>
  <c r="P10" i="1" s="1"/>
  <c r="O8" i="4"/>
  <c r="P13" i="4"/>
  <c r="M10" i="4"/>
  <c r="M11" i="4"/>
  <c r="P11" i="4" s="1"/>
  <c r="M414" i="4"/>
  <c r="P414" i="4" s="1"/>
  <c r="P30" i="4"/>
  <c r="M28" i="4"/>
  <c r="P28" i="4" s="1"/>
  <c r="M8" i="3"/>
  <c r="P8" i="3" s="1"/>
  <c r="O14" i="1"/>
  <c r="P37" i="3"/>
  <c r="L8" i="3"/>
  <c r="O8" i="3" s="1"/>
  <c r="P37" i="2"/>
  <c r="O37" i="2"/>
  <c r="P30" i="3"/>
  <c r="M28" i="3"/>
  <c r="P28" i="3" s="1"/>
  <c r="P419" i="3"/>
  <c r="M414" i="3"/>
  <c r="P414" i="3" s="1"/>
  <c r="O685" i="1"/>
  <c r="P14" i="1"/>
  <c r="P8" i="2"/>
  <c r="P31" i="1"/>
  <c r="O8" i="2"/>
  <c r="O10" i="2"/>
  <c r="P10" i="2"/>
  <c r="N11" i="1"/>
  <c r="O13" i="1"/>
  <c r="P30" i="2"/>
  <c r="M28" i="2"/>
  <c r="P28" i="2" s="1"/>
  <c r="P544" i="1"/>
  <c r="O467" i="1"/>
  <c r="P629" i="2"/>
  <c r="M414" i="2"/>
  <c r="P414" i="2" s="1"/>
  <c r="O37" i="1"/>
  <c r="P37" i="1"/>
  <c r="N414" i="1"/>
  <c r="O414" i="1" s="1"/>
  <c r="P655" i="1"/>
  <c r="O655" i="1"/>
  <c r="P523" i="1"/>
  <c r="O523" i="1"/>
  <c r="M8" i="12" l="1"/>
  <c r="P8" i="12" s="1"/>
  <c r="P10" i="14"/>
  <c r="M8" i="14"/>
  <c r="P8" i="14" s="1"/>
  <c r="P10" i="11"/>
  <c r="M8" i="11"/>
  <c r="P8" i="11" s="1"/>
  <c r="P10" i="10"/>
  <c r="M8" i="10"/>
  <c r="P8" i="10" s="1"/>
  <c r="P10" i="7"/>
  <c r="M8" i="7"/>
  <c r="P8" i="7" s="1"/>
  <c r="P10" i="6"/>
  <c r="M8" i="6"/>
  <c r="P8" i="6" s="1"/>
  <c r="P10" i="5"/>
  <c r="M8" i="5"/>
  <c r="P8" i="5" s="1"/>
  <c r="N8" i="1"/>
  <c r="O8" i="1" s="1"/>
  <c r="O10" i="1"/>
  <c r="P10" i="4"/>
  <c r="M8" i="4"/>
  <c r="P8" i="4" s="1"/>
  <c r="O11" i="1"/>
  <c r="P11" i="1"/>
  <c r="P414" i="1"/>
  <c r="P8" i="1" l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<sst xmlns="http://schemas.openxmlformats.org/spreadsheetml/2006/main" count="23314" uniqueCount="355">
  <si>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</si>
  <si>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</si>
  <si>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</si>
  <si>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</si>
  <si>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</si>
  <si>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</si>
  <si>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</si>
  <si>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</si>
  <si>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</si>
  <si>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</si>
  <si>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</si>
  <si>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</si>
  <si>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</si>
  <si>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</si>
  <si>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</si>
  <si>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</si>
  <si>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</si>
  <si>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</si>
  <si>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</si>
  <si>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</si>
  <si>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</si>
  <si>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</si>
  <si>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</si>
  <si>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</si>
  <si>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</si>
  <si>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</si>
  <si>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</si>
  <si>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</si>
  <si>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</si>
  <si>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</si>
  <si>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</si>
  <si>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</si>
  <si>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</si>
  <si>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</si>
  <si>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</si>
  <si>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</si>
  <si>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</si>
  <si>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</si>
  <si>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</si>
  <si>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</si>
  <si>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</si>
  <si>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</si>
  <si>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</si>
  <si>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</si>
  <si>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</si>
  <si>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</si>
  <si>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</si>
  <si>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</si>
  <si>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</si>
  <si>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</si>
  <si>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</si>
  <si>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</si>
  <si>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</si>
  <si>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</si>
  <si>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</si>
  <si>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</si>
  <si>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</si>
  <si>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</si>
  <si>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</si>
  <si>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</si>
  <si>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</si>
  <si>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</si>
  <si>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</si>
  <si>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</si>
  <si>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</si>
  <si>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</si>
  <si>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</si>
  <si>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</si>
  <si>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</si>
  <si>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</si>
  <si>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</si>
  <si>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</si>
  <si>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</si>
  <si>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</si>
  <si>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</si>
  <si>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</si>
  <si>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</si>
  <si>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</si>
  <si>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</si>
  <si>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</si>
  <si>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</si>
  <si>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</si>
  <si>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</si>
  <si>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</si>
  <si>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</si>
  <si>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</si>
  <si>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</si>
  <si>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</si>
  <si>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</si>
  <si>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</si>
  <si>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</si>
  <si>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</si>
  <si>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</si>
  <si>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</si>
  <si>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</si>
  <si>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</si>
  <si>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</si>
  <si>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</si>
  <si>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</si>
  <si>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</si>
  <si>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</si>
  <si>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</si>
  <si>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</si>
  <si>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</si>
  <si>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</si>
  <si>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</si>
  <si>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</si>
  <si>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</si>
  <si>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</si>
  <si>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</si>
  <si>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</si>
  <si>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</si>
  <si>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</si>
  <si>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</si>
  <si>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</si>
  <si>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</si>
  <si>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</si>
  <si>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</si>
  <si>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</si>
  <si>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</si>
  <si>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</si>
  <si>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</si>
  <si>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</si>
  <si>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</si>
  <si>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</si>
  <si>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</si>
  <si>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</si>
  <si>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</si>
  <si>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</si>
  <si>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</si>
  <si>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</si>
  <si>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</si>
  <si>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</si>
  <si>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</si>
  <si>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</si>
  <si>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</si>
  <si>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</si>
  <si>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</si>
  <si>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</si>
  <si>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</si>
  <si>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</si>
  <si>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</si>
  <si>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</si>
  <si>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</si>
  <si>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</si>
  <si>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</si>
  <si>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</si>
  <si>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</si>
  <si>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</si>
  <si>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</si>
  <si>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</si>
  <si>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</si>
  <si>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</si>
  <si>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</si>
  <si>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</si>
  <si>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</si>
  <si>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</si>
  <si>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</si>
  <si>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</si>
  <si>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</si>
  <si>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</si>
  <si>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</si>
  <si>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</si>
  <si>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</si>
  <si>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</si>
  <si>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</si>
  <si>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</si>
  <si>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</si>
  <si>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</si>
  <si>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</si>
  <si>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</si>
  <si>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</si>
  <si>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</si>
  <si>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</si>
  <si>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</si>
  <si>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</si>
  <si>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</si>
  <si>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</si>
  <si>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</si>
  <si>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</si>
  <si>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</si>
  <si>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</si>
  <si>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</si>
  <si>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</si>
  <si>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</si>
  <si>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</si>
  <si>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</si>
  <si>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</si>
  <si>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</si>
  <si>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</si>
  <si>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</si>
  <si>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</si>
  <si>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</si>
  <si>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</si>
  <si>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</si>
  <si>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</si>
  <si>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</si>
  <si>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</si>
  <si>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</si>
  <si>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</si>
  <si>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</si>
  <si>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</si>
  <si>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</si>
  <si>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</si>
  <si>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</si>
  <si>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</si>
  <si>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</si>
  <si>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</si>
  <si>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</si>
  <si>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</si>
  <si>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</si>
  <si>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</si>
  <si>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</si>
  <si>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</si>
  <si>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</si>
  <si>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</si>
  <si>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</si>
  <si>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</si>
  <si>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</si>
  <si>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</si>
  <si>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</si>
  <si>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</si>
  <si>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</si>
  <si>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</si>
  <si>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</si>
  <si>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</si>
  <si>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</si>
  <si>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</si>
  <si>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</si>
  <si>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</si>
  <si>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</si>
  <si>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</si>
  <si>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</si>
  <si>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</si>
  <si>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</si>
  <si>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</si>
  <si>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</si>
  <si>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</si>
  <si>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</si>
  <si>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</si>
  <si>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</si>
  <si>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</si>
  <si>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</si>
  <si>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</si>
  <si>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</si>
  <si>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</si>
  <si>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</si>
  <si>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</si>
  <si>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</si>
  <si>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</si>
  <si>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</si>
  <si>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</si>
  <si>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</si>
  <si>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</si>
  <si>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</si>
  <si>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</si>
  <si>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</si>
  <si>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</si>
  <si>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</si>
  <si>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</si>
  <si>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</si>
  <si>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</si>
  <si>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</si>
  <si>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</si>
  <si>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</si>
  <si>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</si>
  <si>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</si>
  <si>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</si>
  <si>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</si>
  <si>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</si>
  <si>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</si>
  <si>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</si>
  <si>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</si>
  <si>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</si>
  <si>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</si>
  <si>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</si>
  <si>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</si>
  <si>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</si>
  <si>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</si>
  <si>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</si>
  <si>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</si>
  <si>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</si>
  <si>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</si>
  <si>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</si>
  <si>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</si>
  <si>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</si>
  <si>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</si>
  <si>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</si>
  <si>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</si>
  <si>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</si>
  <si>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</si>
  <si>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</si>
  <si>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</si>
  <si>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</si>
  <si>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</si>
  <si>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</si>
  <si>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</si>
  <si>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</si>
  <si>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</si>
  <si>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</si>
  <si>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</si>
  <si>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</si>
  <si>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</si>
  <si>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</si>
  <si>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</si>
  <si>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</si>
  <si>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</si>
  <si>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</si>
  <si>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</si>
  <si>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</si>
  <si>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</si>
  <si>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</si>
  <si>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</si>
  <si>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</si>
  <si>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</si>
  <si>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</si>
  <si>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</si>
  <si>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</si>
  <si>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</si>
  <si>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</si>
  <si>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</si>
  <si>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</si>
  <si>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</si>
  <si>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</si>
  <si>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</si>
  <si>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</si>
  <si>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</si>
  <si>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</si>
  <si>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</si>
  <si>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</si>
  <si>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</si>
  <si>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</si>
  <si>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</si>
  <si>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</si>
  <si>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</si>
  <si>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</si>
  <si>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</si>
  <si>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</si>
  <si>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</si>
  <si>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</si>
  <si>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</si>
  <si>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30 เมษายน 2566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</si>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</sst>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Sheet15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11000</v>
          </cell>
        </row>
        <row r="20">
          <cell r="F20">
            <v>10746</v>
          </cell>
        </row>
        <row r="21">
          <cell r="F21">
            <v>64134</v>
          </cell>
        </row>
        <row r="22">
          <cell r="F22">
            <v>1480</v>
          </cell>
        </row>
        <row r="24">
          <cell r="F24">
            <v>5420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4109</v>
          </cell>
        </row>
        <row r="28">
          <cell r="F28">
            <v>3000</v>
          </cell>
        </row>
        <row r="29">
          <cell r="F29">
            <v>15250</v>
          </cell>
        </row>
        <row r="30">
          <cell r="F30">
            <v>2120</v>
          </cell>
        </row>
        <row r="31">
          <cell r="F31">
            <v>37436</v>
          </cell>
        </row>
        <row r="36">
          <cell r="F36">
            <v>67230</v>
          </cell>
        </row>
        <row r="47">
          <cell r="F47">
            <v>25680</v>
          </cell>
        </row>
        <row r="54">
          <cell r="F54">
            <v>5780</v>
          </cell>
        </row>
        <row r="55">
          <cell r="F55">
            <v>2400</v>
          </cell>
        </row>
        <row r="56">
          <cell r="F56">
            <v>13053</v>
          </cell>
        </row>
        <row r="57">
          <cell r="F57">
            <v>300</v>
          </cell>
        </row>
        <row r="58">
          <cell r="F58">
            <v>4450</v>
          </cell>
        </row>
        <row r="60">
          <cell r="F60">
            <v>750</v>
          </cell>
        </row>
        <row r="61">
          <cell r="F61">
            <v>16740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20.25" customHeight="1">
      <c r="A2" s="829" t="s">
        <v>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20.25" customHeight="1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20.25" customHeight="1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118044079.81</v>
      </c>
      <c r="N8" s="22">
        <f t="shared" ca="1" si="0"/>
        <v>54629926.839999974</v>
      </c>
      <c r="O8" s="22">
        <f t="shared" ref="O8:O16" ca="1" si="1">IF(L8&gt;0,N8*100/L8,0)</f>
        <v>43.945545997916057</v>
      </c>
      <c r="P8" s="22">
        <f t="shared" ref="P8:P16" ca="1" si="2">IF(M8&gt;0,N8*100/M8,0)</f>
        <v>46.279260194946296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118044079.81</v>
      </c>
      <c r="N10" s="30">
        <f t="shared" ca="1" si="4"/>
        <v>54629926.839999974</v>
      </c>
      <c r="O10" s="30">
        <f t="shared" ca="1" si="1"/>
        <v>43.945545997916057</v>
      </c>
      <c r="P10" s="30">
        <f t="shared" ca="1" si="2"/>
        <v>46.279260194946296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46932969.810000002</v>
      </c>
      <c r="N11" s="38">
        <f t="shared" ca="1" si="5"/>
        <v>29752519.649999976</v>
      </c>
      <c r="O11" s="38">
        <f t="shared" ca="1" si="1"/>
        <v>55.964845334826009</v>
      </c>
      <c r="P11" s="38">
        <f t="shared" ca="1" si="2"/>
        <v>63.393643680440206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46932969.810000002</v>
      </c>
      <c r="N13" s="45">
        <f t="shared" ca="1" si="7"/>
        <v>29752519.649999976</v>
      </c>
      <c r="O13" s="45">
        <f t="shared" ca="1" si="1"/>
        <v>55.964845334826009</v>
      </c>
      <c r="P13" s="45">
        <f t="shared" ca="1" si="2"/>
        <v>63.393643680440206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24877407.189999998</v>
      </c>
      <c r="O14" s="38">
        <f t="shared" ca="1" si="1"/>
        <v>34.964781665188568</v>
      </c>
      <c r="P14" s="38">
        <f t="shared" ca="1" si="2"/>
        <v>34.983854407560223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24877407.189999998</v>
      </c>
      <c r="O16" s="52">
        <f t="shared" ca="1" si="1"/>
        <v>34.964781665188568</v>
      </c>
      <c r="P16" s="52">
        <f t="shared" ca="1" si="2"/>
        <v>34.983854407560223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101960379.81</v>
      </c>
      <c r="N18" s="22">
        <f t="shared" ca="1" si="11"/>
        <v>47016918.239999972</v>
      </c>
      <c r="O18" s="22">
        <f t="shared" ref="O18:O26" ca="1" si="12">IF(L18&gt;0,N18*100/L18,0)</f>
        <v>43.444292888687151</v>
      </c>
      <c r="P18" s="22">
        <f t="shared" ref="P18:P26" ca="1" si="13">IF(M18&gt;0,N18*100/M18,0)</f>
        <v>46.112929676816165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101960379.81</v>
      </c>
      <c r="N20" s="30">
        <f t="shared" ca="1" si="15"/>
        <v>47016918.239999972</v>
      </c>
      <c r="O20" s="30">
        <f t="shared" ca="1" si="12"/>
        <v>43.444292888687151</v>
      </c>
      <c r="P20" s="30">
        <f t="shared" ca="1" si="13"/>
        <v>46.112929676816165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30849269.809999999</v>
      </c>
      <c r="N21" s="38">
        <f t="shared" ca="1" si="16"/>
        <v>22139511.049999975</v>
      </c>
      <c r="O21" s="38">
        <f t="shared" ca="1" si="12"/>
        <v>59.71778609463562</v>
      </c>
      <c r="P21" s="38">
        <f t="shared" ca="1" si="13"/>
        <v>71.766726364535558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30849269.809999999</v>
      </c>
      <c r="N23" s="45">
        <f ca="1">N46+N58+N71+N93+N124+N137+N154+N186+N170+N266+N282+N303+N320+N333+N350+N394+N407</f>
        <v>22139511.049999975</v>
      </c>
      <c r="O23" s="45">
        <f t="shared" ca="1" si="12"/>
        <v>59.71778609463562</v>
      </c>
      <c r="P23" s="45">
        <f t="shared" ca="1" si="13"/>
        <v>71.766726364535558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24877407.189999998</v>
      </c>
      <c r="O24" s="38">
        <f t="shared" ca="1" si="12"/>
        <v>34.964781665188568</v>
      </c>
      <c r="P24" s="38">
        <f t="shared" ca="1" si="13"/>
        <v>34.983854407560223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24877407.189999998</v>
      </c>
      <c r="O26" s="52">
        <f t="shared" ca="1" si="12"/>
        <v>34.964781665188568</v>
      </c>
      <c r="P26" s="52">
        <f t="shared" ca="1" si="13"/>
        <v>34.983854407560223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16083700</v>
      </c>
      <c r="N28" s="22">
        <f t="shared" ca="1" si="21"/>
        <v>7613008.6000000006</v>
      </c>
      <c r="O28" s="22">
        <f t="shared" ref="O28:O37" ca="1" si="22">IF(L28&gt;0,N28*100/L28,0)</f>
        <v>47.317185137212221</v>
      </c>
      <c r="P28" s="22">
        <f t="shared" ref="P28:P31" ca="1" si="23">IF(M28&gt;0,N28*100/M28,0)</f>
        <v>47.333689387392205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16083700</v>
      </c>
      <c r="N30" s="30">
        <f t="shared" ca="1" si="25"/>
        <v>7613008.6000000006</v>
      </c>
      <c r="O30" s="30">
        <f t="shared" ca="1" si="22"/>
        <v>47.317185137212221</v>
      </c>
      <c r="P30" s="30">
        <f t="shared" ca="1" si="23"/>
        <v>47.333689387392205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16083700</v>
      </c>
      <c r="N31" s="38">
        <f t="shared" ca="1" si="26"/>
        <v>7613008.6000000006</v>
      </c>
      <c r="O31" s="38">
        <f t="shared" ca="1" si="22"/>
        <v>47.317185137212221</v>
      </c>
      <c r="P31" s="38">
        <f t="shared" ca="1" si="23"/>
        <v>47.333689387392205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16083700</v>
      </c>
      <c r="N33" s="45">
        <f t="shared" ca="1" si="28"/>
        <v>7613008.6000000006</v>
      </c>
      <c r="O33" s="45">
        <f t="shared" ca="1" si="22"/>
        <v>47.317185137212221</v>
      </c>
      <c r="P33" s="45">
        <f t="shared" ref="P33:P37" ca="1" si="29">IF(M33&gt;0,N33*100/M33,0)</f>
        <v>47.333689387392205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100202629.81</v>
      </c>
      <c r="N37" s="59">
        <f ca="1">N41+N53+N66+N88+N119+N132+N149+N165+N181+N261+N277+N298+N315+N328+N345+N389+N402</f>
        <v>47016918.23999998</v>
      </c>
      <c r="O37" s="59">
        <f t="shared" ca="1" si="22"/>
        <v>43.444292888687158</v>
      </c>
      <c r="P37" s="59">
        <f t="shared" ca="1" si="29"/>
        <v>46.921840603536531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3553303.77</v>
      </c>
      <c r="O41" s="85">
        <f t="shared" ref="O41:O45" ca="1" si="34">IF(L41&gt;0,N41*100/L41,0)</f>
        <v>62.735403524711451</v>
      </c>
      <c r="P41" s="85">
        <f t="shared" ref="P41:P49" ca="1" si="35">IF(M41&gt;0,N41*100/M41,0)</f>
        <v>60.136202591724576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3553303.77</v>
      </c>
      <c r="O43" s="92">
        <f t="shared" ca="1" si="34"/>
        <v>62.735403524711451</v>
      </c>
      <c r="P43" s="92">
        <f t="shared" ca="1" si="35"/>
        <v>60.136202591724576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3553303.77</v>
      </c>
      <c r="O44" s="38">
        <f t="shared" ca="1" si="34"/>
        <v>62.735403524711451</v>
      </c>
      <c r="P44" s="38">
        <f t="shared" ca="1" si="35"/>
        <v>60.136202591724576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3553303.77)</f>
        <v>3553303.77</v>
      </c>
      <c r="O46" s="45">
        <f ca="1">IF(M46&gt;0,N46*100/M46,0)</f>
        <v>60.136202591724576</v>
      </c>
      <c r="P46" s="45">
        <f t="shared" ca="1" si="35"/>
        <v>60.136202591724576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11874008</v>
      </c>
      <c r="N53" s="116">
        <f t="shared" ca="1" si="41"/>
        <v>6095173.52999999</v>
      </c>
      <c r="O53" s="116">
        <f t="shared" ref="O53:O61" ca="1" si="42">IF(L53&gt;0,N53*100/L53,0)</f>
        <v>43.336060192393766</v>
      </c>
      <c r="P53" s="116">
        <f t="shared" ref="P53:P61" ca="1" si="43">IF(M53&gt;0,N53*100/M53,0)</f>
        <v>51.332065213363428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11874008</v>
      </c>
      <c r="N55" s="123">
        <f t="shared" ca="1" si="45"/>
        <v>6095173.52999999</v>
      </c>
      <c r="O55" s="123">
        <f t="shared" ca="1" si="42"/>
        <v>43.336060192393766</v>
      </c>
      <c r="P55" s="123">
        <f t="shared" ca="1" si="43"/>
        <v>51.332065213363428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6630708</v>
      </c>
      <c r="N56" s="38">
        <f t="shared" ca="1" si="46"/>
        <v>5521873.52999999</v>
      </c>
      <c r="O56" s="38">
        <f t="shared" ca="1" si="42"/>
        <v>62.633260701889597</v>
      </c>
      <c r="P56" s="38">
        <f t="shared" ca="1" si="43"/>
        <v>83.277283964246209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6630708)</f>
        <v>6630708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5521873.52999999)</f>
        <v>5521873.52999999</v>
      </c>
      <c r="O58" s="45">
        <f t="shared" ca="1" si="42"/>
        <v>62.633260701889597</v>
      </c>
      <c r="P58" s="45">
        <f t="shared" ca="1" si="43"/>
        <v>83.277283964246209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1771510.68</v>
      </c>
      <c r="O66" s="155">
        <f t="shared" ref="O66:O74" ca="1" si="52">IF(L66&gt;0,N66*100/L66,0)</f>
        <v>63.627278212772069</v>
      </c>
      <c r="P66" s="155">
        <f t="shared" ref="P66:P74" ca="1" si="53">IF(M66&gt;0,N66*100/M66,0)</f>
        <v>74.23360207844452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1771510.68</v>
      </c>
      <c r="O68" s="45">
        <f t="shared" ca="1" si="52"/>
        <v>63.627278212772069</v>
      </c>
      <c r="P68" s="45">
        <f t="shared" ca="1" si="53"/>
        <v>74.23360207844452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1771510.68</v>
      </c>
      <c r="O69" s="38">
        <f t="shared" ca="1" si="52"/>
        <v>63.627278212772069</v>
      </c>
      <c r="P69" s="38">
        <f t="shared" ca="1" si="53"/>
        <v>74.23360207844452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1771510.68)</f>
        <v>1771510.68</v>
      </c>
      <c r="O71" s="45">
        <f t="shared" ca="1" si="52"/>
        <v>63.627278212772069</v>
      </c>
      <c r="P71" s="45">
        <f t="shared" ca="1" si="53"/>
        <v>74.23360207844452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1456801.96999999</v>
      </c>
      <c r="O88" s="155">
        <f t="shared" ref="O88:O96" ca="1" si="65">IF(L88&gt;0,N88*100/L88,0)</f>
        <v>53.500281676692076</v>
      </c>
      <c r="P88" s="155">
        <f t="shared" ref="P88:P96" ca="1" si="66">IF(M88&gt;0,N88*100/M88,0)</f>
        <v>69.064677883498078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1456801.96999999</v>
      </c>
      <c r="O90" s="45">
        <f t="shared" ca="1" si="65"/>
        <v>53.500281676692076</v>
      </c>
      <c r="P90" s="45">
        <f t="shared" ca="1" si="66"/>
        <v>69.064677883498078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1456801.96999999</v>
      </c>
      <c r="O91" s="38">
        <f t="shared" ca="1" si="65"/>
        <v>53.500281676692076</v>
      </c>
      <c r="P91" s="38">
        <f t="shared" ca="1" si="66"/>
        <v>69.064677883498078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1456801.96999999)</f>
        <v>1456801.96999999</v>
      </c>
      <c r="O93" s="45">
        <f t="shared" ca="1" si="65"/>
        <v>53.500281676692076</v>
      </c>
      <c r="P93" s="45">
        <f t="shared" ca="1" si="66"/>
        <v>69.064677883498078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13</v>
      </c>
      <c r="K100" s="38">
        <f t="shared" ca="1" si="71"/>
        <v>68.421052631578945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4)</f>
        <v>4</v>
      </c>
      <c r="K109" s="38">
        <f t="shared" ref="K109:K116" ca="1" si="74">IF(I109&gt;0,J109*100/I109,0)</f>
        <v>50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4)</f>
        <v>4</v>
      </c>
      <c r="K110" s="38">
        <f t="shared" ca="1" si="74"/>
        <v>50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2</v>
      </c>
      <c r="K112" s="195">
        <f t="shared" ca="1" si="74"/>
        <v>10.526315789473685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2)</f>
        <v>2</v>
      </c>
      <c r="K115" s="38">
        <f t="shared" ca="1" si="74"/>
        <v>18.181818181818183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1676700.44</v>
      </c>
      <c r="O132" s="155">
        <f t="shared" ref="O132:O140" ca="1" si="87">IF(L132&gt;0,N132*100/L132,0)</f>
        <v>70.893576790784309</v>
      </c>
      <c r="P132" s="155">
        <f t="shared" ref="P132:P140" ca="1" si="88">IF(M132&gt;0,N132*100/M132,0)</f>
        <v>81.156846079380443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1676700.44</v>
      </c>
      <c r="O134" s="45">
        <f t="shared" ca="1" si="87"/>
        <v>70.893576790784309</v>
      </c>
      <c r="P134" s="45">
        <f t="shared" ca="1" si="88"/>
        <v>81.156846079380443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755700.44</v>
      </c>
      <c r="O135" s="38">
        <f t="shared" ca="1" si="87"/>
        <v>52.548714792833572</v>
      </c>
      <c r="P135" s="38">
        <f t="shared" ca="1" si="88"/>
        <v>66.000038427947601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755700.44)</f>
        <v>755700.44</v>
      </c>
      <c r="O137" s="45">
        <f t="shared" ca="1" si="87"/>
        <v>52.548714792833572</v>
      </c>
      <c r="P137" s="45">
        <f t="shared" ca="1" si="88"/>
        <v>66.000038427947601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75.155858115370833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75.155858115370833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75.155858115370833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75.155858115370833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495219</v>
      </c>
      <c r="O165" s="155">
        <f t="shared" ref="O165:O173" ca="1" si="104">IF(L165&gt;0,N165*100/L165,0)</f>
        <v>182.27019267929111</v>
      </c>
      <c r="P165" s="155">
        <f t="shared" ref="P165:P173" ca="1" si="105">IF(M165&gt;0,N165*100/M165,0)</f>
        <v>99.064603566749014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495219</v>
      </c>
      <c r="O167" s="45">
        <f t="shared" ca="1" si="104"/>
        <v>182.27019267929111</v>
      </c>
      <c r="P167" s="45">
        <f t="shared" ca="1" si="105"/>
        <v>99.064603566749014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495219</v>
      </c>
      <c r="O168" s="38">
        <f t="shared" ca="1" si="104"/>
        <v>182.27019267929111</v>
      </c>
      <c r="P168" s="38">
        <f t="shared" ca="1" si="105"/>
        <v>99.064603566749014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495219)</f>
        <v>495219</v>
      </c>
      <c r="O170" s="45">
        <f t="shared" ca="1" si="104"/>
        <v>182.27019267929111</v>
      </c>
      <c r="P170" s="45">
        <f t="shared" ca="1" si="105"/>
        <v>99.064603566749014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1220707.45</v>
      </c>
      <c r="O181" s="155">
        <f t="shared" ref="O181:O189" ca="1" si="113">IF(L181&gt;0,N181*100/L181,0)</f>
        <v>58.971374396135268</v>
      </c>
      <c r="P181" s="155">
        <f t="shared" ref="P181:P189" ca="1" si="114">IF(M181&gt;0,N181*100/M181,0)</f>
        <v>71.852602117246107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1220707.45</v>
      </c>
      <c r="O183" s="45">
        <f t="shared" ca="1" si="113"/>
        <v>58.971374396135268</v>
      </c>
      <c r="P183" s="45">
        <f t="shared" ca="1" si="114"/>
        <v>71.852602117246107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1220707.45</v>
      </c>
      <c r="O184" s="38">
        <f t="shared" ca="1" si="113"/>
        <v>58.971374396135268</v>
      </c>
      <c r="P184" s="38">
        <f t="shared" ca="1" si="114"/>
        <v>71.852602117246107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1220707.45)</f>
        <v>1220707.45</v>
      </c>
      <c r="O186" s="45">
        <f t="shared" ca="1" si="113"/>
        <v>58.971374396135268</v>
      </c>
      <c r="P186" s="45">
        <f t="shared" ca="1" si="114"/>
        <v>71.852602117246107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27</v>
      </c>
      <c r="K190" s="273">
        <f ca="1">IF(I190&gt;0,J190*100/I190,0)</f>
        <v>48.214285714285715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29474)</f>
        <v>29474</v>
      </c>
      <c r="O191" s="155">
        <f ca="1">IF(L191&gt;0,N191*100/L191,0)</f>
        <v>35.088095238095235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27)</f>
        <v>27</v>
      </c>
      <c r="K193" s="38">
        <f ca="1">IF(I193&gt;0,J193*100/I193,0)</f>
        <v>48.214285714285715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995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995)</f>
        <v>995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296802.62</v>
      </c>
      <c r="O198" s="155">
        <f ca="1">IF(L198&gt;0,N198*100/L198,0)</f>
        <v>79.358989304812837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15539)</f>
        <v>15539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225173.62)</f>
        <v>225173.62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56090)</f>
        <v>56090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86805</v>
      </c>
      <c r="O209" s="155">
        <f ca="1">IF(L209&gt;0,N209*100/L209,0)</f>
        <v>62.003571428571426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15000</v>
      </c>
      <c r="K216" s="273">
        <f t="shared" ca="1" si="122"/>
        <v>6.2761506276150625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39176.699999999997</v>
      </c>
      <c r="O217" s="155">
        <f ca="1">IF(L217&gt;0,N217*100/L217,0)</f>
        <v>25.505664062499996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70000)</f>
        <v>70000</v>
      </c>
      <c r="K223" s="163">
        <f t="shared" ref="K223:K226" ca="1" si="124">IF(I223&gt;0,J223*100/I223,0)</f>
        <v>29.288702928870293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15000)</f>
        <v>15000</v>
      </c>
      <c r="K224" s="163">
        <f t="shared" ca="1" si="124"/>
        <v>6.2761506276150625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159552.33000000002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74013.33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159552.33000000002</v>
      </c>
      <c r="O238" s="356">
        <f ca="1">IF(L238&gt;0,N238*100/L238,0)</f>
        <v>54.39902147971361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74013.33)</f>
        <v>74013.33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183634.94</v>
      </c>
      <c r="O261" s="155">
        <f t="shared" ref="O261:O269" ca="1" si="138">IF(L261&gt;0,N261*100/L261,0)</f>
        <v>28.616945613214899</v>
      </c>
      <c r="P261" s="155">
        <f t="shared" ref="P261:P269" ca="1" si="139">IF(M261&gt;0,N261*100/M261,0)</f>
        <v>73.424606157536985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183634.94</v>
      </c>
      <c r="O263" s="45">
        <f t="shared" ca="1" si="138"/>
        <v>28.616945613214899</v>
      </c>
      <c r="P263" s="45">
        <f t="shared" ca="1" si="139"/>
        <v>73.424606157536985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183634.94</v>
      </c>
      <c r="O264" s="38">
        <f t="shared" ca="1" si="138"/>
        <v>28.616945613214899</v>
      </c>
      <c r="P264" s="38">
        <f t="shared" ca="1" si="139"/>
        <v>73.424606157536985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183634.94)</f>
        <v>183634.94</v>
      </c>
      <c r="O266" s="45">
        <f t="shared" ca="1" si="138"/>
        <v>28.616945613214899</v>
      </c>
      <c r="P266" s="45">
        <f t="shared" ca="1" si="139"/>
        <v>73.424606157536985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100</v>
      </c>
      <c r="K276" s="408">
        <f t="shared" ca="1" si="145"/>
        <v>50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65105</v>
      </c>
      <c r="O277" s="155">
        <f t="shared" ref="O277:O285" ca="1" si="148">IF(L277&gt;0,N277*100/L277,0)</f>
        <v>75.466558479193225</v>
      </c>
      <c r="P277" s="155">
        <f t="shared" ref="P277:P285" ca="1" si="149">IF(M277&gt;0,N277*100/M277,0)</f>
        <v>75.466558479193225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65105</v>
      </c>
      <c r="O279" s="45">
        <f t="shared" ca="1" si="148"/>
        <v>75.466558479193225</v>
      </c>
      <c r="P279" s="45">
        <f t="shared" ca="1" si="149"/>
        <v>75.466558479193225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65105</v>
      </c>
      <c r="O280" s="38">
        <f t="shared" ca="1" si="148"/>
        <v>75.466558479193225</v>
      </c>
      <c r="P280" s="38">
        <f t="shared" ca="1" si="149"/>
        <v>75.466558479193225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65105)</f>
        <v>65105</v>
      </c>
      <c r="O282" s="45">
        <f t="shared" ca="1" si="148"/>
        <v>75.466558479193225</v>
      </c>
      <c r="P282" s="45">
        <f t="shared" ca="1" si="149"/>
        <v>75.466558479193225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100)</f>
        <v>100</v>
      </c>
      <c r="K287" s="163">
        <f t="shared" ref="K287:K288" ca="1" si="154">IF(I287&gt;0,J287*100/I287,0)</f>
        <v>50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322000</v>
      </c>
      <c r="N298" s="155">
        <f t="shared" ca="1" si="158"/>
        <v>258015</v>
      </c>
      <c r="O298" s="155">
        <f t="shared" ref="O298:O306" ca="1" si="159">IF(L298&gt;0,N298*100/L298,0)</f>
        <v>62.625</v>
      </c>
      <c r="P298" s="155">
        <f t="shared" ref="P298:P306" ca="1" si="160">IF(M298&gt;0,N298*100/M298,0)</f>
        <v>80.128881987577643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322000</v>
      </c>
      <c r="N300" s="45">
        <f t="shared" ca="1" si="162"/>
        <v>258015</v>
      </c>
      <c r="O300" s="45">
        <f t="shared" ca="1" si="159"/>
        <v>62.625</v>
      </c>
      <c r="P300" s="45">
        <f t="shared" ca="1" si="160"/>
        <v>80.128881987577643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322000</v>
      </c>
      <c r="N301" s="38">
        <f t="shared" ca="1" si="163"/>
        <v>258015</v>
      </c>
      <c r="O301" s="38">
        <f t="shared" ca="1" si="159"/>
        <v>62.625</v>
      </c>
      <c r="P301" s="38">
        <f t="shared" ca="1" si="160"/>
        <v>80.128881987577643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322000)</f>
        <v>322000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258015)</f>
        <v>258015</v>
      </c>
      <c r="O303" s="45">
        <f t="shared" ca="1" si="159"/>
        <v>62.625</v>
      </c>
      <c r="P303" s="45">
        <f t="shared" ca="1" si="160"/>
        <v>80.128881987577643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4)</f>
        <v>4</v>
      </c>
      <c r="K312" s="38">
        <f t="shared" ca="1" si="165"/>
        <v>20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4135602.76</v>
      </c>
      <c r="O315" s="155">
        <f t="shared" ref="O315:O323" ca="1" si="168">IF(L315&gt;0,N315*100/L315,0)</f>
        <v>89.110165050635644</v>
      </c>
      <c r="P315" s="155">
        <f t="shared" ref="P315:P323" ca="1" si="169">IF(M315&gt;0,N315*100/M315,0)</f>
        <v>93.293391684901536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4135602.76</v>
      </c>
      <c r="O317" s="45">
        <f t="shared" ca="1" si="168"/>
        <v>89.110165050635644</v>
      </c>
      <c r="P317" s="45">
        <f t="shared" ca="1" si="169"/>
        <v>93.293391684901536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601781.56999999995</v>
      </c>
      <c r="O318" s="38">
        <f t="shared" ca="1" si="168"/>
        <v>57.808027857829003</v>
      </c>
      <c r="P318" s="38">
        <f t="shared" ca="1" si="169"/>
        <v>72.251359106735492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601781.57)</f>
        <v>601781.56999999995</v>
      </c>
      <c r="O320" s="45">
        <f t="shared" ca="1" si="168"/>
        <v>57.808027857829003</v>
      </c>
      <c r="P320" s="45">
        <f t="shared" ca="1" si="169"/>
        <v>72.251359106735492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98.161699722222224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98.161699722222224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23084</v>
      </c>
      <c r="K327" s="446">
        <f ca="1">IF(I327&gt;0,J327*100/I327,0)</f>
        <v>126.97469746974697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1119237.71</v>
      </c>
      <c r="O328" s="155">
        <f t="shared" ref="O328:O336" ca="1" si="175">IF(L328&gt;0,N328*100/L328,0)</f>
        <v>48.726064867218113</v>
      </c>
      <c r="P328" s="155">
        <f t="shared" ref="P328:P336" ca="1" si="176">IF(M328&gt;0,N328*100/M328,0)</f>
        <v>63.674453705020625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1119237.71</v>
      </c>
      <c r="O330" s="45">
        <f t="shared" ca="1" si="175"/>
        <v>48.726064867218113</v>
      </c>
      <c r="P330" s="45">
        <f t="shared" ca="1" si="176"/>
        <v>63.674453705020625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1119237.71</v>
      </c>
      <c r="O331" s="38">
        <f t="shared" ca="1" si="175"/>
        <v>48.726064867218113</v>
      </c>
      <c r="P331" s="38">
        <f t="shared" ca="1" si="176"/>
        <v>63.674453705020625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1119237.71)</f>
        <v>1119237.71</v>
      </c>
      <c r="O333" s="45">
        <f t="shared" ca="1" si="175"/>
        <v>48.726064867218113</v>
      </c>
      <c r="P333" s="45">
        <f t="shared" ca="1" si="176"/>
        <v>63.674453705020625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21631)</f>
        <v>21631</v>
      </c>
      <c r="K338" s="38">
        <f ca="1">IF(I338&gt;0,J338*100/I338,0)</f>
        <v>118.98239823982398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36)</f>
        <v>36</v>
      </c>
      <c r="K340" s="38">
        <f ca="1">IF(I340&gt;0,J340*100/I340,0)</f>
        <v>65.454545454545453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1397)</f>
        <v>1397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8470242</v>
      </c>
      <c r="N345" s="155">
        <f t="shared" ca="1" si="181"/>
        <v>6399477.9900000002</v>
      </c>
      <c r="O345" s="155">
        <f t="shared" ref="O345:O353" ca="1" si="182">IF(L345&gt;0,N345*100/L345,0)</f>
        <v>63.107052985650853</v>
      </c>
      <c r="P345" s="155">
        <f t="shared" ref="P345:P353" ca="1" si="183">IF(M345&gt;0,N345*100/M345,0)</f>
        <v>75.552481145166809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8470242</v>
      </c>
      <c r="N347" s="45">
        <f t="shared" ca="1" si="185"/>
        <v>6399477.9900000002</v>
      </c>
      <c r="O347" s="45">
        <f t="shared" ca="1" si="182"/>
        <v>63.107052985650853</v>
      </c>
      <c r="P347" s="45">
        <f t="shared" ca="1" si="183"/>
        <v>75.552481145166809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7165432</v>
      </c>
      <c r="N348" s="38">
        <f t="shared" ca="1" si="186"/>
        <v>5094667.99</v>
      </c>
      <c r="O348" s="38">
        <f t="shared" ca="1" si="182"/>
        <v>57.838285082426346</v>
      </c>
      <c r="P348" s="38">
        <f t="shared" ca="1" si="183"/>
        <v>71.100639710208682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7165432)</f>
        <v>7165432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5094667.99)</f>
        <v>5094667.99</v>
      </c>
      <c r="O350" s="45">
        <f t="shared" ca="1" si="182"/>
        <v>57.838285082426346</v>
      </c>
      <c r="P350" s="45">
        <f t="shared" ca="1" si="183"/>
        <v>71.100639710208682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769</v>
      </c>
      <c r="K355" s="466">
        <f ca="1">IF(I355&gt;0,J355*100/I355,0)</f>
        <v>34.749209218255764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1670)</f>
        <v>1670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14537.88)</f>
        <v>14537.88</v>
      </c>
      <c r="K359" s="38">
        <f t="shared" ca="1" si="188"/>
        <v>72.205622330386404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1240)</f>
        <v>1240</v>
      </c>
      <c r="K360" s="38">
        <f t="shared" ca="1" si="188"/>
        <v>56.032535020334386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10342.9)</f>
        <v>10342.9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769)</f>
        <v>769</v>
      </c>
      <c r="K362" s="38">
        <f t="shared" ca="1" si="188"/>
        <v>34.749209218255764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6020.04)</f>
        <v>6020.04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2599</v>
      </c>
      <c r="K364" s="480">
        <f t="shared" ca="1" si="188"/>
        <v>65.235943775100395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500</v>
      </c>
      <c r="K365" s="492">
        <f t="shared" ca="1" si="188"/>
        <v>50.200803212851405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817)</f>
        <v>817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7018.93999999999)</f>
        <v>7018.9399999999896</v>
      </c>
      <c r="K369" s="38">
        <f t="shared" ca="1" si="190"/>
        <v>78.135812089502281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614)</f>
        <v>614</v>
      </c>
      <c r="K370" s="38">
        <f t="shared" ca="1" si="190"/>
        <v>61.646586345381529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4924.79)</f>
        <v>4924.79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500)</f>
        <v>500</v>
      </c>
      <c r="K372" s="38">
        <f t="shared" ca="1" si="190"/>
        <v>50.200803212851405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3800.63)</f>
        <v>3800.63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2099</v>
      </c>
      <c r="K374" s="492">
        <f t="shared" ca="1" si="190"/>
        <v>70.247657295850061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853)</f>
        <v>853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7525.74)</f>
        <v>7525.74</v>
      </c>
      <c r="K378" s="498">
        <f t="shared" ca="1" si="191"/>
        <v>67.489373150390094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2477)</f>
        <v>2477</v>
      </c>
      <c r="K379" s="498">
        <f t="shared" ca="1" si="191"/>
        <v>82.898259705488627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29215.64)</f>
        <v>29215.64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2099)</f>
        <v>2099</v>
      </c>
      <c r="K381" s="498">
        <f t="shared" ca="1" si="191"/>
        <v>70.247657295850061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25615.79)</f>
        <v>25615.79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110)</f>
        <v>110</v>
      </c>
      <c r="K385" s="506">
        <f ca="1">IF(I385&gt;0,J385*100/I385,0)</f>
        <v>33.132530120481931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9</v>
      </c>
      <c r="K401" s="527">
        <f t="shared" ca="1" si="200"/>
        <v>60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18502476</v>
      </c>
      <c r="O402" s="155">
        <f t="shared" ref="O402:O410" ca="1" si="203">IF(L402&gt;0,N402*100/L402,0)</f>
        <v>54.41904705882353</v>
      </c>
      <c r="P402" s="155">
        <f t="shared" ref="P402:P410" ca="1" si="204">IF(M402&gt;0,N402*100/M402,0)</f>
        <v>54.41904705882353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18502476</v>
      </c>
      <c r="O404" s="45">
        <f t="shared" ca="1" si="203"/>
        <v>54.41904705882353</v>
      </c>
      <c r="P404" s="45">
        <f t="shared" ca="1" si="204"/>
        <v>54.41904705882353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18502476</v>
      </c>
      <c r="O408" s="38">
        <f t="shared" ca="1" si="203"/>
        <v>54.41904705882353</v>
      </c>
      <c r="P408" s="38">
        <f t="shared" ca="1" si="204"/>
        <v>54.41904705882353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18502476)</f>
        <v>18502476</v>
      </c>
      <c r="O410" s="45">
        <f t="shared" ca="1" si="203"/>
        <v>54.41904705882353</v>
      </c>
      <c r="P410" s="45">
        <f t="shared" ca="1" si="204"/>
        <v>54.41904705882353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9)</f>
        <v>9</v>
      </c>
      <c r="K412" s="38">
        <f t="shared" ref="K412:K413" ca="1" si="209">IF(I412&gt;0,J412*100/I412,0)</f>
        <v>60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265221)</f>
        <v>265221</v>
      </c>
      <c r="K413" s="545">
        <f t="shared" ca="1" si="209"/>
        <v>33.32759487308369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16083700</v>
      </c>
      <c r="N414" s="553">
        <f t="shared" ca="1" si="210"/>
        <v>7613008.6000000006</v>
      </c>
      <c r="O414" s="553">
        <f ca="1">IF(L414&gt;0,N414*100/L414,0)</f>
        <v>47.317185137212221</v>
      </c>
      <c r="P414" s="553">
        <f ca="1">IF(M414&gt;0,N414*100/M414,0)</f>
        <v>47.333689387392205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6" t="s">
        <v>17</v>
      </c>
      <c r="E419" s="847"/>
      <c r="F419" s="847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814171.77</v>
      </c>
      <c r="O419" s="155">
        <f t="shared" ref="O419:O424" ca="1" si="215">IF(L419&gt;0,N419*100/L419,0)</f>
        <v>74.209910492926937</v>
      </c>
      <c r="P419" s="155">
        <f t="shared" ref="P419:P424" ca="1" si="216">IF(M419&gt;0,N419*100/M419,0)</f>
        <v>74.59132486188858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814171.77</v>
      </c>
      <c r="O421" s="45">
        <f t="shared" ca="1" si="215"/>
        <v>74.209910492926937</v>
      </c>
      <c r="P421" s="45">
        <f t="shared" ca="1" si="216"/>
        <v>74.59132486188858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814171.77</v>
      </c>
      <c r="O422" s="38">
        <f t="shared" ca="1" si="215"/>
        <v>74.209910492926937</v>
      </c>
      <c r="P422" s="38">
        <f t="shared" ca="1" si="216"/>
        <v>74.59132486188858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814171.77</v>
      </c>
      <c r="O424" s="45">
        <f t="shared" ca="1" si="215"/>
        <v>74.209910492926937</v>
      </c>
      <c r="P424" s="45">
        <f t="shared" ca="1" si="216"/>
        <v>74.59132486188858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282296.77)</f>
        <v>282296.77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770</v>
      </c>
      <c r="K443" s="570">
        <f t="shared" ca="1" si="225"/>
        <v>93.902439024390247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8" t="s">
        <v>17</v>
      </c>
      <c r="E444" s="842"/>
      <c r="F444" s="842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990508.48</v>
      </c>
      <c r="O444" s="195">
        <f t="shared" ref="O444:O449" ca="1" si="229">IF(L444&gt;0,N444*100/L444,0)</f>
        <v>47.36646072036573</v>
      </c>
      <c r="P444" s="195">
        <f t="shared" ref="P444:P449" ca="1" si="230">IF(M444&gt;0,N444*100/M444,0)</f>
        <v>47.36646072036573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990508.48</v>
      </c>
      <c r="O446" s="45">
        <f t="shared" ca="1" si="229"/>
        <v>47.36646072036573</v>
      </c>
      <c r="P446" s="45">
        <f t="shared" ca="1" si="230"/>
        <v>47.36646072036573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990508.48</v>
      </c>
      <c r="O447" s="38">
        <f t="shared" ca="1" si="229"/>
        <v>47.36646072036573</v>
      </c>
      <c r="P447" s="38">
        <f t="shared" ca="1" si="230"/>
        <v>47.36646072036573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990508.48</v>
      </c>
      <c r="O449" s="45">
        <f t="shared" ca="1" si="229"/>
        <v>47.36646072036573</v>
      </c>
      <c r="P449" s="45">
        <f t="shared" ca="1" si="230"/>
        <v>47.36646072036573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332433.6)</f>
        <v>332433.59999999998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296785)</f>
        <v>296785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256114.52)</f>
        <v>256114.52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105175.36)</f>
        <v>105175.36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770)</f>
        <v>770</v>
      </c>
      <c r="K462" s="38">
        <f ca="1">IF(I462&gt;0,J462*100/I462,0)</f>
        <v>93.902439024390247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190)</f>
        <v>190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80)</f>
        <v>80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1300</v>
      </c>
      <c r="K466" s="570">
        <f t="shared" ca="1" si="237"/>
        <v>27.083333333333332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8" t="s">
        <v>17</v>
      </c>
      <c r="E467" s="842"/>
      <c r="F467" s="842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1852929.99</v>
      </c>
      <c r="O467" s="195">
        <f t="shared" ref="O467:O472" ca="1" si="239">IF(L467&gt;0,N467*100/L467,0)</f>
        <v>42.979478553172122</v>
      </c>
      <c r="P467" s="195">
        <f t="shared" ref="P467:P472" ca="1" si="240">IF(M467&gt;0,N467*100/M467,0)</f>
        <v>42.979478553172122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1852929.99</v>
      </c>
      <c r="O469" s="45">
        <f t="shared" ca="1" si="239"/>
        <v>42.979478553172122</v>
      </c>
      <c r="P469" s="45">
        <f t="shared" ca="1" si="240"/>
        <v>42.979478553172122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1852929.99</v>
      </c>
      <c r="O470" s="38">
        <f t="shared" ca="1" si="239"/>
        <v>42.979478553172122</v>
      </c>
      <c r="P470" s="38">
        <f t="shared" ca="1" si="240"/>
        <v>42.979478553172122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1852929.99</v>
      </c>
      <c r="O472" s="45">
        <f t="shared" ca="1" si="239"/>
        <v>42.979478553172122</v>
      </c>
      <c r="P472" s="45">
        <f t="shared" ca="1" si="240"/>
        <v>42.979478553172122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702694.72)</f>
        <v>702694.72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842000)</f>
        <v>842000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65500)</f>
        <v>65500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242735.27)</f>
        <v>242735.27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230)</f>
        <v>230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29)</f>
        <v>29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1170)</f>
        <v>1170</v>
      </c>
      <c r="K495" s="38">
        <f ca="1">IF(I495&gt;0,J495*100/I495,0)</f>
        <v>27.083333333333332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130)</f>
        <v>130</v>
      </c>
      <c r="K498" s="38">
        <f ca="1">IF(I498&gt;0,J498*100/I498,0)</f>
        <v>27.083333333333332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9" t="s">
        <v>17</v>
      </c>
      <c r="E502" s="842"/>
      <c r="F502" s="842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8" t="s">
        <v>17</v>
      </c>
      <c r="E523" s="842"/>
      <c r="F523" s="842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923140</v>
      </c>
      <c r="O523" s="195">
        <f t="shared" ref="O523:O528" ca="1" si="261">IF(L523&gt;0,N523*100/L523,0)</f>
        <v>55.121391977262142</v>
      </c>
      <c r="P523" s="195">
        <f t="shared" ref="P523:P528" ca="1" si="262">IF(M523&gt;0,N523*100/M523,0)</f>
        <v>55.121391977262142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923140</v>
      </c>
      <c r="O525" s="45">
        <f t="shared" ca="1" si="261"/>
        <v>55.121391977262142</v>
      </c>
      <c r="P525" s="45">
        <f t="shared" ca="1" si="262"/>
        <v>55.121391977262142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923140</v>
      </c>
      <c r="O526" s="38">
        <f t="shared" ca="1" si="261"/>
        <v>55.121391977262142</v>
      </c>
      <c r="P526" s="38">
        <f t="shared" ca="1" si="262"/>
        <v>55.121391977262142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923140</v>
      </c>
      <c r="O528" s="45">
        <f t="shared" ca="1" si="261"/>
        <v>55.121391977262142</v>
      </c>
      <c r="P528" s="45">
        <f t="shared" ca="1" si="262"/>
        <v>55.121391977262142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94960)</f>
        <v>94960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297348.19500000001</v>
      </c>
      <c r="K543" s="687">
        <f t="shared" ca="1" si="269"/>
        <v>78.138486098701847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850" t="s">
        <v>17</v>
      </c>
      <c r="E544" s="847"/>
      <c r="F544" s="847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5238283</v>
      </c>
      <c r="N544" s="155">
        <f t="shared" ca="1" si="271"/>
        <v>2602506.96</v>
      </c>
      <c r="O544" s="155">
        <f t="shared" ref="O544:O549" ca="1" si="272">IF(L544&gt;0,N544*100/L544,0)</f>
        <v>49.682442892069787</v>
      </c>
      <c r="P544" s="155">
        <f t="shared" ref="P544:P549" ca="1" si="273">IF(M544&gt;0,N544*100/M544,0)</f>
        <v>49.682442892069787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5238283</v>
      </c>
      <c r="N546" s="45">
        <f t="shared" ca="1" si="276"/>
        <v>2602506.96</v>
      </c>
      <c r="O546" s="45">
        <f t="shared" ca="1" si="272"/>
        <v>49.682442892069787</v>
      </c>
      <c r="P546" s="45">
        <f t="shared" ca="1" si="273"/>
        <v>49.682442892069787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5238283</v>
      </c>
      <c r="N547" s="38">
        <f t="shared" ca="1" si="277"/>
        <v>2602506.96</v>
      </c>
      <c r="O547" s="38">
        <f t="shared" ca="1" si="272"/>
        <v>49.682442892069787</v>
      </c>
      <c r="P547" s="38">
        <f t="shared" ca="1" si="273"/>
        <v>49.682442892069787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5238283)</f>
        <v>5238283</v>
      </c>
      <c r="N549" s="45">
        <f ca="1">N550+N551+N552+N553+N554</f>
        <v>2602506.96</v>
      </c>
      <c r="O549" s="45">
        <f t="shared" ca="1" si="272"/>
        <v>49.682442892069787</v>
      </c>
      <c r="P549" s="45">
        <f t="shared" ca="1" si="273"/>
        <v>49.682442892069787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774104.85)</f>
        <v>774104.85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1511909.61)</f>
        <v>1511909.61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264500)</f>
        <v>264500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297348.19500000001</v>
      </c>
      <c r="K559" s="676">
        <f t="shared" ref="K559:K561" ca="1" si="282">IF(I559&gt;0,J559*100/I559,0)</f>
        <v>78.138486098701847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297348.19500000001</v>
      </c>
      <c r="K576" s="412">
        <f t="shared" ref="K576:K577" ca="1" si="287">IF(I576&gt;0,J576*100/I576,0)</f>
        <v>78.138486098701847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32332</v>
      </c>
      <c r="K577" s="412">
        <f t="shared" ca="1" si="287"/>
        <v>75.58797400289896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274557.6025)</f>
        <v>274557.60249999998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29960)</f>
        <v>29960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17458.815)</f>
        <v>17458.814999999999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1728)</f>
        <v>1728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5331.7775000000001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644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5331.7775)</f>
        <v>5331.7775000000001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644)</f>
        <v>644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415</v>
      </c>
      <c r="K592" s="676">
        <f t="shared" ref="K592:K594" ca="1" si="290">IF(I592&gt;0,J592*100/I592,0)</f>
        <v>0.9310249597696284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415</v>
      </c>
      <c r="K593" s="412">
        <f t="shared" ca="1" si="290"/>
        <v>0.9310249597696284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57</v>
      </c>
      <c r="K594" s="412">
        <f t="shared" ca="1" si="290"/>
        <v>1.3475177304964538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413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52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413)</f>
        <v>413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52)</f>
        <v>52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2)</f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5)</f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0</v>
      </c>
      <c r="K620" s="728">
        <f t="shared" ref="K620:K621" ca="1" si="297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0</v>
      </c>
      <c r="K621" s="728">
        <f t="shared" ca="1" si="297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80</v>
      </c>
      <c r="K628" s="741">
        <f ca="1">IF(I628&gt;0,J628*100/I628,0)</f>
        <v>24.691358024691358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8" t="s">
        <v>17</v>
      </c>
      <c r="E629" s="842"/>
      <c r="F629" s="842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392775</v>
      </c>
      <c r="O629" s="195">
        <f t="shared" ref="O629:O634" ca="1" si="300">IF(L629&gt;0,N629*100/L629,0)</f>
        <v>25.197752073750458</v>
      </c>
      <c r="P629" s="195">
        <f t="shared" ref="P629:P634" ca="1" si="301">IF(M629&gt;0,N629*100/M629,0)</f>
        <v>25.197752073750458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392775</v>
      </c>
      <c r="O631" s="45">
        <f t="shared" ca="1" si="300"/>
        <v>25.197752073750458</v>
      </c>
      <c r="P631" s="45">
        <f t="shared" ca="1" si="301"/>
        <v>25.197752073750458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392775</v>
      </c>
      <c r="O632" s="38">
        <f t="shared" ca="1" si="300"/>
        <v>25.197752073750458</v>
      </c>
      <c r="P632" s="38">
        <f t="shared" ca="1" si="301"/>
        <v>25.197752073750458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392775</v>
      </c>
      <c r="O634" s="45">
        <f t="shared" ca="1" si="300"/>
        <v>25.197752073750458</v>
      </c>
      <c r="P634" s="45">
        <f t="shared" ca="1" si="301"/>
        <v>25.197752073750458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143000)</f>
        <v>143000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249775)</f>
        <v>249775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82)</f>
        <v>82</v>
      </c>
      <c r="K649" s="163">
        <f t="shared" ca="1" si="308"/>
        <v>25.308641975308642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22.52)</f>
        <v>22.52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8" t="s">
        <v>17</v>
      </c>
      <c r="E655" s="842"/>
      <c r="F655" s="842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34976.400000000001</v>
      </c>
      <c r="O655" s="195">
        <f t="shared" ref="O655:O660" ca="1" si="311">IF(L655&gt;0,N655*100/L655,0)</f>
        <v>63.593454545454549</v>
      </c>
      <c r="P655" s="195">
        <f t="shared" ref="P655:P660" ca="1" si="312">IF(M655&gt;0,N655*100/M655,0)</f>
        <v>63.593454545454549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34976.400000000001</v>
      </c>
      <c r="O657" s="45">
        <f t="shared" ca="1" si="311"/>
        <v>63.593454545454549</v>
      </c>
      <c r="P657" s="45">
        <f t="shared" ca="1" si="312"/>
        <v>63.593454545454549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34976.400000000001</v>
      </c>
      <c r="O658" s="38">
        <f t="shared" ca="1" si="311"/>
        <v>63.593454545454549</v>
      </c>
      <c r="P658" s="38">
        <f t="shared" ca="1" si="312"/>
        <v>63.593454545454549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34976.400000000001</v>
      </c>
      <c r="O660" s="45">
        <f t="shared" ca="1" si="311"/>
        <v>63.593454545454549</v>
      </c>
      <c r="P660" s="45">
        <f t="shared" ca="1" si="312"/>
        <v>63.593454545454549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34976.4)</f>
        <v>34976.400000000001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8" t="s">
        <v>17</v>
      </c>
      <c r="E685" s="842"/>
      <c r="F685" s="842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9" t="s">
        <v>17</v>
      </c>
      <c r="E737" s="842"/>
      <c r="F737" s="842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9" t="s">
        <v>17</v>
      </c>
      <c r="E754" s="842"/>
      <c r="F754" s="842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9" t="s">
        <v>17</v>
      </c>
      <c r="E770" s="842"/>
      <c r="F770" s="842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8" t="s">
        <v>17</v>
      </c>
      <c r="E786" s="842"/>
      <c r="F786" s="842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9" t="s">
        <v>17</v>
      </c>
      <c r="E805" s="842"/>
      <c r="F805" s="842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1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1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20270601.86)</f>
        <v>20270601.859999999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8646915.06999999)</f>
        <v>8646915.0699999891</v>
      </c>
      <c r="K821" s="38">
        <f t="shared" ref="K821:K828" ca="1" si="379">IF(I821&gt;0,J821*100/I821,0)</f>
        <v>42.657416537113072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708)</f>
        <v>708</v>
      </c>
      <c r="K822" s="38">
        <f t="shared" ca="1" si="379"/>
        <v>46.949602122015918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2589782.13)</f>
        <v>2589782.13</v>
      </c>
      <c r="K823" s="38">
        <f t="shared" ca="1" si="379"/>
        <v>18.315687863650385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512)</f>
        <v>512</v>
      </c>
      <c r="K824" s="38">
        <f t="shared" ca="1" si="379"/>
        <v>75.183553597650516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304209.15)</f>
        <v>304209.15000000002</v>
      </c>
      <c r="K825" s="38">
        <f t="shared" ca="1" si="379"/>
        <v>142.56653854028912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198)</f>
        <v>198</v>
      </c>
      <c r="K826" s="38">
        <f t="shared" ca="1" si="379"/>
        <v>42.58064516129032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10030000)</f>
        <v>10030000</v>
      </c>
      <c r="K827" s="38">
        <f t="shared" ca="1" si="379"/>
        <v>71.109535625664662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313)</f>
        <v>313</v>
      </c>
      <c r="K828" s="506">
        <f t="shared" ca="1" si="379"/>
        <v>57.012750455373407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4F8AA-7138-4123-9880-8055AF6AA6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347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1908242.45</v>
      </c>
      <c r="N8" s="22">
        <f t="shared" ca="1" si="0"/>
        <v>1302622.49</v>
      </c>
      <c r="O8" s="22">
        <f t="shared" ref="O8:O16" ca="1" si="1">IF(L8&gt;0,N8*100/L8,0)</f>
        <v>59.261077708647619</v>
      </c>
      <c r="P8" s="22">
        <f t="shared" ref="P8:P16" ca="1" si="2">IF(M8&gt;0,N8*100/M8,0)</f>
        <v>68.262944784610568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1908242.45</v>
      </c>
      <c r="N10" s="30">
        <f t="shared" ca="1" si="3"/>
        <v>1302622.49</v>
      </c>
      <c r="O10" s="30">
        <f t="shared" ca="1" si="1"/>
        <v>59.261077708647619</v>
      </c>
      <c r="P10" s="30">
        <f t="shared" ca="1" si="2"/>
        <v>68.262944784610568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1794642.45</v>
      </c>
      <c r="N11" s="498">
        <f t="shared" ca="1" si="4"/>
        <v>1189022.49</v>
      </c>
      <c r="O11" s="498">
        <f t="shared" ca="1" si="1"/>
        <v>57.046390936464284</v>
      </c>
      <c r="P11" s="498">
        <f t="shared" ca="1" si="2"/>
        <v>66.254004523296544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1794642.45</v>
      </c>
      <c r="N13" s="93">
        <f t="shared" ca="1" si="5"/>
        <v>1189022.49</v>
      </c>
      <c r="O13" s="93">
        <f t="shared" ca="1" si="1"/>
        <v>57.046390936464284</v>
      </c>
      <c r="P13" s="93">
        <f t="shared" ca="1" si="2"/>
        <v>66.254004523296544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1557359.45</v>
      </c>
      <c r="N18" s="22">
        <f t="shared" ca="1" si="8"/>
        <v>1170270.99</v>
      </c>
      <c r="O18" s="22">
        <f t="shared" ref="O18:O26" ca="1" si="9">IF(L18&gt;0,N18*100/L18,0)</f>
        <v>63.352920732450023</v>
      </c>
      <c r="P18" s="22">
        <f t="shared" ref="P18:P26" ca="1" si="10">IF(M18&gt;0,N18*100/M18,0)</f>
        <v>75.144565373138491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1557359.45</v>
      </c>
      <c r="N20" s="30">
        <f t="shared" ca="1" si="11"/>
        <v>1170270.99</v>
      </c>
      <c r="O20" s="30">
        <f t="shared" ca="1" si="9"/>
        <v>63.352920732450023</v>
      </c>
      <c r="P20" s="30">
        <f t="shared" ca="1" si="10"/>
        <v>75.144565373138491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1443759.45</v>
      </c>
      <c r="N21" s="498">
        <f t="shared" ca="1" si="12"/>
        <v>1056670.99</v>
      </c>
      <c r="O21" s="498">
        <f t="shared" ca="1" si="9"/>
        <v>60.958564114397795</v>
      </c>
      <c r="P21" s="498">
        <f t="shared" ca="1" si="10"/>
        <v>73.188853586378258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1443759.45</v>
      </c>
      <c r="N23" s="93">
        <f t="shared" ca="1" si="13"/>
        <v>1056670.99</v>
      </c>
      <c r="O23" s="93">
        <f t="shared" ca="1" si="9"/>
        <v>60.958564114397795</v>
      </c>
      <c r="P23" s="93">
        <f t="shared" ca="1" si="10"/>
        <v>73.188853586378258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132351.5</v>
      </c>
      <c r="O28" s="22">
        <f t="shared" ref="O28:O37" ca="1" si="17">IF(L28&gt;0,N28*100/L28,0)</f>
        <v>37.719553241393854</v>
      </c>
      <c r="P28" s="22">
        <f t="shared" ref="P28:P37" ca="1" si="18">IF(M28&gt;0,N28*100/M28,0)</f>
        <v>37.719553241393854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132351.5</v>
      </c>
      <c r="O30" s="30">
        <f t="shared" ca="1" si="17"/>
        <v>37.719553241393854</v>
      </c>
      <c r="P30" s="30">
        <f t="shared" ca="1" si="18"/>
        <v>37.719553241393854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132351.5</v>
      </c>
      <c r="O31" s="498">
        <f t="shared" ca="1" si="17"/>
        <v>37.719553241393854</v>
      </c>
      <c r="P31" s="498">
        <f t="shared" ca="1" si="18"/>
        <v>37.719553241393854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132351.5</v>
      </c>
      <c r="O33" s="93">
        <f t="shared" ca="1" si="17"/>
        <v>37.719553241393854</v>
      </c>
      <c r="P33" s="93">
        <f t="shared" ca="1" si="18"/>
        <v>37.719553241393854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1847225</v>
      </c>
      <c r="M37" s="858">
        <f t="shared" ca="1" si="24"/>
        <v>1557359.45</v>
      </c>
      <c r="N37" s="858">
        <f t="shared" ca="1" si="24"/>
        <v>1170270.99</v>
      </c>
      <c r="O37" s="858">
        <f t="shared" ca="1" si="17"/>
        <v>63.352920732450023</v>
      </c>
      <c r="P37" s="858">
        <f t="shared" ca="1" si="18"/>
        <v>75.144565373138491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95445.45</v>
      </c>
      <c r="N41" s="85">
        <f t="shared" ca="1" si="25"/>
        <v>67294.45</v>
      </c>
      <c r="O41" s="85">
        <f t="shared" ref="O41:O49" ca="1" si="26">IF(L41&gt;0,N41*100/L41,0)</f>
        <v>35.288122705820662</v>
      </c>
      <c r="P41" s="85">
        <f t="shared" ref="P41:P49" ca="1" si="27">IF(M41&gt;0,N41*100/M41,0)</f>
        <v>70.50566580177474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95445.45</v>
      </c>
      <c r="N43" s="92">
        <f t="shared" ca="1" si="28"/>
        <v>67294.45</v>
      </c>
      <c r="O43" s="92">
        <f t="shared" ca="1" si="26"/>
        <v>35.288122705820662</v>
      </c>
      <c r="P43" s="92">
        <f t="shared" ca="1" si="27"/>
        <v>70.50566580177474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95445.45</v>
      </c>
      <c r="N44" s="498">
        <f t="shared" ca="1" si="29"/>
        <v>67294.45</v>
      </c>
      <c r="O44" s="498">
        <f t="shared" ca="1" si="26"/>
        <v>35.288122705820662</v>
      </c>
      <c r="P44" s="498">
        <f t="shared" ca="1" si="27"/>
        <v>70.50566580177474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IFERROR(__xludf.DUMMYFUNCTION("IMPORTRANGE(""https://docs.google.com/spreadsheets/d/1MeEWN-I1oV_STSDYn1IFDPWt_1FKiwhDph83XaGc0o0/edit?usp=sharing"",""งบพรบ!R83"")"),95445.45)</f>
        <v>95445.45</v>
      </c>
      <c r="N46" s="93">
        <f ca="1">IFERROR(__xludf.DUMMYFUNCTION("IMPORTRANGE(""https://docs.google.com/spreadsheets/d/1MeEWN-I1oV_STSDYn1IFDPWt_1FKiwhDph83XaGc0o0/edit?usp=sharing"",""งบพรบ!T83"")"),67294.45)</f>
        <v>67294.45</v>
      </c>
      <c r="O46" s="93">
        <f t="shared" ca="1" si="26"/>
        <v>35.288122705820662</v>
      </c>
      <c r="P46" s="93">
        <f t="shared" ca="1" si="27"/>
        <v>70.50566580177474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455025</v>
      </c>
      <c r="N53" s="116">
        <f t="shared" ca="1" si="31"/>
        <v>378274.46</v>
      </c>
      <c r="O53" s="116">
        <f t="shared" ref="O53:O61" ca="1" si="32">IF(L53&gt;0,N53*100/L53,0)</f>
        <v>62.34950716993572</v>
      </c>
      <c r="P53" s="116">
        <f t="shared" ref="P53:P61" ca="1" si="33">IF(M53&gt;0,N53*100/M53,0)</f>
        <v>83.132676226580955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455025</v>
      </c>
      <c r="N55" s="123">
        <f t="shared" ca="1" si="34"/>
        <v>378274.46</v>
      </c>
      <c r="O55" s="123">
        <f t="shared" ca="1" si="32"/>
        <v>62.34950716993572</v>
      </c>
      <c r="P55" s="123">
        <f t="shared" ca="1" si="33"/>
        <v>83.132676226580955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455025</v>
      </c>
      <c r="N56" s="498">
        <f t="shared" ca="1" si="35"/>
        <v>378274.46</v>
      </c>
      <c r="O56" s="498">
        <f t="shared" ca="1" si="32"/>
        <v>62.34950716993572</v>
      </c>
      <c r="P56" s="498">
        <f t="shared" ca="1" si="33"/>
        <v>83.132676226580955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IFERROR(__xludf.DUMMYFUNCTION("IMPORTRANGE(""https://docs.google.com/spreadsheets/d/1MeEWN-I1oV_STSDYn1IFDPWt_1FKiwhDph83XaGc0o0/edit?usp=sharing"",""งบพรบ!AB83"")"),455025)</f>
        <v>455025</v>
      </c>
      <c r="N58" s="93">
        <f ca="1">IFERROR(__xludf.DUMMYFUNCTION("IMPORTRANGE(""https://docs.google.com/spreadsheets/d/1MeEWN-I1oV_STSDYn1IFDPWt_1FKiwhDph83XaGc0o0/edit?usp=sharing"",""งบพรบ!AD83"")"),378274.46)</f>
        <v>378274.46</v>
      </c>
      <c r="O58" s="93">
        <f t="shared" ca="1" si="32"/>
        <v>62.34950716993572</v>
      </c>
      <c r="P58" s="93">
        <f t="shared" ca="1" si="33"/>
        <v>83.132676226580955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241950</v>
      </c>
      <c r="N88" s="155">
        <f t="shared" ca="1" si="49"/>
        <v>212918.49</v>
      </c>
      <c r="O88" s="155">
        <f t="shared" ref="O88:O96" ca="1" si="50">IF(L88&gt;0,N88*100/L88,0)</f>
        <v>66.745608150470218</v>
      </c>
      <c r="P88" s="155">
        <f t="shared" ref="P88:P96" ca="1" si="51">IF(M88&gt;0,N88*100/M88,0)</f>
        <v>88.00102913825171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241950</v>
      </c>
      <c r="N90" s="93">
        <f t="shared" ca="1" si="52"/>
        <v>212918.49</v>
      </c>
      <c r="O90" s="93">
        <f t="shared" ca="1" si="50"/>
        <v>66.745608150470218</v>
      </c>
      <c r="P90" s="93">
        <f t="shared" ca="1" si="51"/>
        <v>88.00102913825171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241950</v>
      </c>
      <c r="N91" s="498">
        <f t="shared" ca="1" si="53"/>
        <v>212918.49</v>
      </c>
      <c r="O91" s="498">
        <f t="shared" ca="1" si="50"/>
        <v>66.745608150470218</v>
      </c>
      <c r="P91" s="498">
        <f t="shared" ca="1" si="51"/>
        <v>88.00102913825171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IFERROR(__xludf.DUMMYFUNCTION("IMPORTRANGE(""https://docs.google.com/spreadsheets/d/1MeEWN-I1oV_STSDYn1IFDPWt_1FKiwhDph83XaGc0o0/edit?usp=sharing"",""งบพรบ!AV83"")"),241950)</f>
        <v>241950</v>
      </c>
      <c r="N93" s="93">
        <f ca="1">IFERROR(__xludf.DUMMYFUNCTION("IMPORTRANGE(""https://docs.google.com/spreadsheets/d/1MeEWN-I1oV_STSDYn1IFDPWt_1FKiwhDph83XaGc0o0/edit?usp=sharing"",""งบพรบ!AX83"")"),212918.49)</f>
        <v>212918.49</v>
      </c>
      <c r="O93" s="93">
        <f t="shared" ca="1" si="50"/>
        <v>66.745608150470218</v>
      </c>
      <c r="P93" s="93">
        <f t="shared" ca="1" si="51"/>
        <v>88.00102913825171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4500</v>
      </c>
      <c r="N181" s="155">
        <f t="shared" ca="1" si="92"/>
        <v>1624</v>
      </c>
      <c r="O181" s="155">
        <f t="shared" ref="O181:O189" ca="1" si="93">IF(L181&gt;0,N181*100/L181,0)</f>
        <v>27.066666666666666</v>
      </c>
      <c r="P181" s="155">
        <f t="shared" ref="P181:P189" ca="1" si="94">IF(M181&gt;0,N181*100/M181,0)</f>
        <v>36.088888888888889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4500</v>
      </c>
      <c r="N183" s="93">
        <f t="shared" ca="1" si="95"/>
        <v>1624</v>
      </c>
      <c r="O183" s="93">
        <f t="shared" ca="1" si="93"/>
        <v>27.066666666666666</v>
      </c>
      <c r="P183" s="93">
        <f t="shared" ca="1" si="94"/>
        <v>36.088888888888889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4500</v>
      </c>
      <c r="N184" s="498">
        <f t="shared" ca="1" si="96"/>
        <v>1624</v>
      </c>
      <c r="O184" s="498">
        <f t="shared" ca="1" si="93"/>
        <v>27.066666666666666</v>
      </c>
      <c r="P184" s="498">
        <f t="shared" ca="1" si="94"/>
        <v>36.088888888888889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IFERROR(__xludf.DUMMYFUNCTION("IMPORTRANGE(""https://docs.google.com/spreadsheets/d/1MeEWN-I1oV_STSDYn1IFDPWt_1FKiwhDph83XaGc0o0/edit?usp=sharing"",""งบพรบ!CT83"")"),4500)</f>
        <v>4500</v>
      </c>
      <c r="N186" s="93">
        <f ca="1">IFERROR(__xludf.DUMMYFUNCTION("IMPORTRANGE(""https://docs.google.com/spreadsheets/d/1MeEWN-I1oV_STSDYn1IFDPWt_1FKiwhDph83XaGc0o0/edit?usp=sharing"",""งบพรบ!CV83"")"),1624)</f>
        <v>1624</v>
      </c>
      <c r="O186" s="93">
        <f t="shared" ca="1" si="93"/>
        <v>27.066666666666666</v>
      </c>
      <c r="P186" s="93">
        <f t="shared" ca="1" si="94"/>
        <v>36.088888888888889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1624</v>
      </c>
      <c r="O191" s="155">
        <f ca="1">IF(L191&gt;0,N191*100/L191,0)</f>
        <v>27.066666666666666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79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79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348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349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108</v>
      </c>
      <c r="K327" s="446">
        <f ca="1">IF(I327&gt;0,J327*100/I327,0)</f>
        <v>60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82706.2</v>
      </c>
      <c r="O328" s="155">
        <f t="shared" ref="O328:O336" ca="1" si="149">IF(L328&gt;0,N328*100/L328,0)</f>
        <v>52.679108280254781</v>
      </c>
      <c r="P328" s="155">
        <f t="shared" ref="P328:P336" ca="1" si="150">IF(M328&gt;0,N328*100/M328,0)</f>
        <v>68.778544698544692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82706.2</v>
      </c>
      <c r="O330" s="93">
        <f t="shared" ca="1" si="149"/>
        <v>52.679108280254781</v>
      </c>
      <c r="P330" s="93">
        <f t="shared" ca="1" si="150"/>
        <v>68.778544698544692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82706.2</v>
      </c>
      <c r="O331" s="498">
        <f t="shared" ca="1" si="149"/>
        <v>52.679108280254781</v>
      </c>
      <c r="P331" s="498">
        <f t="shared" ca="1" si="150"/>
        <v>68.778544698544692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IFERROR(__xludf.DUMMYFUNCTION("IMPORTRANGE(""https://docs.google.com/spreadsheets/d/1MeEWN-I1oV_STSDYn1IFDPWt_1FKiwhDph83XaGc0o0/edit?usp=sharing"",""งบพรบ!ER83"")"),120250)</f>
        <v>120250</v>
      </c>
      <c r="N333" s="93">
        <f ca="1">IFERROR(__xludf.DUMMYFUNCTION("IMPORTRANGE(""https://docs.google.com/spreadsheets/d/1MeEWN-I1oV_STSDYn1IFDPWt_1FKiwhDph83XaGc0o0/edit?usp=sharing"",""งบพรบ!ET83"")"),82706.2)</f>
        <v>82706.2</v>
      </c>
      <c r="O333" s="93">
        <f t="shared" ca="1" si="149"/>
        <v>52.679108280254781</v>
      </c>
      <c r="P333" s="93">
        <f t="shared" ca="1" si="150"/>
        <v>68.778544698544692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IFERROR(__xludf.DUMMYFUNCTION("IMPORTRANGE(""https://docs.google.com/spreadsheets/d/1kVcqe37tkHyjCSG3S0O1AXqVkqjo8mSIZil3BcpIysc/edit?usp=sharing"",""ศูนย์!D83"")"),100)</f>
        <v>100</v>
      </c>
      <c r="K338" s="498">
        <f ca="1">IF(I338&gt;0,J338*100/I338,0)</f>
        <v>55.555555555555557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IFERROR(__xludf.DUMMYFUNCTION("IMPORTRANGE(""https://docs.google.com/spreadsheets/d/1kVcqe37tkHyjCSG3S0O1AXqVkqjo8mSIZil3BcpIysc/edit?usp=sharing"",""ศูนย์!F83"")"),8)</f>
        <v>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598654</v>
      </c>
      <c r="N345" s="155">
        <f t="shared" ca="1" si="154"/>
        <v>385918.39</v>
      </c>
      <c r="O345" s="155">
        <f t="shared" ref="O345:O353" ca="1" si="155">IF(L345&gt;0,N345*100/L345,0)</f>
        <v>74.392472434266324</v>
      </c>
      <c r="P345" s="155">
        <f t="shared" ref="P345:P353" ca="1" si="156">IF(M345&gt;0,N345*100/M345,0)</f>
        <v>64.464346684395323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598654</v>
      </c>
      <c r="N347" s="93">
        <f t="shared" ca="1" si="157"/>
        <v>385918.39</v>
      </c>
      <c r="O347" s="93">
        <f t="shared" ca="1" si="155"/>
        <v>74.392472434266324</v>
      </c>
      <c r="P347" s="93">
        <f t="shared" ca="1" si="156"/>
        <v>64.464346684395323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485054</v>
      </c>
      <c r="N348" s="498">
        <f t="shared" ca="1" si="158"/>
        <v>272318.39</v>
      </c>
      <c r="O348" s="498">
        <f t="shared" ca="1" si="155"/>
        <v>67.245750197550379</v>
      </c>
      <c r="P348" s="498">
        <f t="shared" ca="1" si="156"/>
        <v>56.141870802013798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IFERROR(__xludf.DUMMYFUNCTION("IMPORTRANGE(""https://docs.google.com/spreadsheets/d/1MeEWN-I1oV_STSDYn1IFDPWt_1FKiwhDph83XaGc0o0/edit?usp=sharing"",""งบพรบ!FB83"")"),485054)</f>
        <v>485054</v>
      </c>
      <c r="N350" s="93">
        <f ca="1">IFERROR(__xludf.DUMMYFUNCTION("IMPORTRANGE(""https://docs.google.com/spreadsheets/d/1MeEWN-I1oV_STSDYn1IFDPWt_1FKiwhDph83XaGc0o0/edit?usp=sharing"",""งบพรบ!FD83"")"),272318.39)</f>
        <v>272318.39</v>
      </c>
      <c r="O350" s="93">
        <f t="shared" ca="1" si="155"/>
        <v>67.245750197550379</v>
      </c>
      <c r="P350" s="93">
        <f t="shared" ca="1" si="156"/>
        <v>56.141870802013798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23</v>
      </c>
      <c r="K364" s="480">
        <f t="shared" ca="1" si="160"/>
        <v>115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23</v>
      </c>
      <c r="K374" s="492">
        <f t="shared" ca="1" si="162"/>
        <v>121.05263157894737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IFERROR(__xludf.DUMMYFUNCTION("IMPORTRANGE(""https://docs.google.com/spreadsheets/d/1XWAQStnk-4SwqDmLtmXYiTMKHgktTP8We1SCoS47DrQ/edit?usp=sharing"",""จัดที่ดิน!AJ83"")"),23)</f>
        <v>23</v>
      </c>
      <c r="K379" s="498">
        <f t="shared" ca="1" si="163"/>
        <v>121.05263157894737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IFERROR(__xludf.DUMMYFUNCTION("IMPORTRANGE(""https://docs.google.com/spreadsheets/d/1XWAQStnk-4SwqDmLtmXYiTMKHgktTP8We1SCoS47DrQ/edit?usp=sharing"",""จัดที่ดิน!AK83"")"),196.26)</f>
        <v>196.26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IFERROR(__xludf.DUMMYFUNCTION("IMPORTRANGE(""https://docs.google.com/spreadsheets/d/1XWAQStnk-4SwqDmLtmXYiTMKHgktTP8We1SCoS47DrQ/edit?usp=sharing"",""จัดที่ดิน!AL83"")"),23)</f>
        <v>23</v>
      </c>
      <c r="K381" s="498">
        <f t="shared" ca="1" si="163"/>
        <v>121.05263157894737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IFERROR(__xludf.DUMMYFUNCTION("IMPORTRANGE(""https://docs.google.com/spreadsheets/d/1XWAQStnk-4SwqDmLtmXYiTMKHgktTP8We1SCoS47DrQ/edit?usp=sharing"",""จัดที่ดิน!AM83"")"),196.26)</f>
        <v>196.26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IFERROR(__xludf.DUMMYFUNCTION("IMPORTRANGE(""https://docs.google.com/spreadsheets/d/1XWAQStnk-4SwqDmLtmXYiTMKHgktTP8We1SCoS47DrQ/edit?usp=sharing"",""จัดที่ดิน!AP83"")"),2)</f>
        <v>2</v>
      </c>
      <c r="K385" s="506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132351.5</v>
      </c>
      <c r="O414" s="553">
        <f ca="1">IF(L414&gt;0,N414*100/L414,0)</f>
        <v>37.719553241393854</v>
      </c>
      <c r="P414" s="553">
        <f ca="1">IF(M414&gt;0,N414*100/M414,0)</f>
        <v>37.719553241393854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39195</v>
      </c>
      <c r="O419" s="155">
        <f t="shared" ref="O419:O424" ca="1" si="184">IF(L419&gt;0,N419*100/L419,0)</f>
        <v>71.838343108504404</v>
      </c>
      <c r="P419" s="155">
        <f t="shared" ref="P419:P424" ca="1" si="185">IF(M419&gt;0,N419*100/M419,0)</f>
        <v>71.838343108504404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39195</v>
      </c>
      <c r="O421" s="93">
        <f t="shared" ca="1" si="184"/>
        <v>71.838343108504404</v>
      </c>
      <c r="P421" s="93">
        <f t="shared" ca="1" si="185"/>
        <v>71.838343108504404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39195</v>
      </c>
      <c r="O422" s="498">
        <f t="shared" ca="1" si="184"/>
        <v>71.838343108504404</v>
      </c>
      <c r="P422" s="498">
        <f t="shared" ca="1" si="185"/>
        <v>71.838343108504404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39195</v>
      </c>
      <c r="O424" s="93">
        <f t="shared" ca="1" si="184"/>
        <v>71.838343108504404</v>
      </c>
      <c r="P424" s="93">
        <f t="shared" ca="1" si="185"/>
        <v>71.838343108504404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14895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49070</v>
      </c>
      <c r="O444" s="195">
        <f t="shared" ref="O444:O449" ca="1" si="197">IF(L444&gt;0,N444*100/L444,0)</f>
        <v>44.788243884629424</v>
      </c>
      <c r="P444" s="195">
        <f t="shared" ref="P444:P449" ca="1" si="198">IF(M444&gt;0,N444*100/M444,0)</f>
        <v>44.788243884629424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49070</v>
      </c>
      <c r="O446" s="93">
        <f t="shared" ca="1" si="197"/>
        <v>44.788243884629424</v>
      </c>
      <c r="P446" s="93">
        <f t="shared" ca="1" si="198"/>
        <v>44.788243884629424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49070</v>
      </c>
      <c r="O447" s="498">
        <f t="shared" ca="1" si="197"/>
        <v>44.788243884629424</v>
      </c>
      <c r="P447" s="498">
        <f t="shared" ca="1" si="198"/>
        <v>44.788243884629424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49070</v>
      </c>
      <c r="O449" s="93">
        <f t="shared" ca="1" si="197"/>
        <v>44.788243884629424</v>
      </c>
      <c r="P449" s="93">
        <f t="shared" ca="1" si="198"/>
        <v>44.788243884629424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19470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0</v>
      </c>
      <c r="K466" s="570">
        <f t="shared" ca="1" si="204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36230</v>
      </c>
      <c r="O467" s="195">
        <f t="shared" ref="O467:O472" ca="1" si="206">IF(L467&gt;0,N467*100/L467,0)</f>
        <v>32.504059643110267</v>
      </c>
      <c r="P467" s="195">
        <f t="shared" ref="P467:P472" ca="1" si="207">IF(M467&gt;0,N467*100/M467,0)</f>
        <v>32.504059643110267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36230</v>
      </c>
      <c r="O469" s="93">
        <f t="shared" ca="1" si="206"/>
        <v>32.504059643110267</v>
      </c>
      <c r="P469" s="93">
        <f t="shared" ca="1" si="207"/>
        <v>32.504059643110267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36230</v>
      </c>
      <c r="O470" s="498">
        <f t="shared" ca="1" si="206"/>
        <v>32.504059643110267</v>
      </c>
      <c r="P470" s="498">
        <f t="shared" ca="1" si="207"/>
        <v>32.504059643110267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36230</v>
      </c>
      <c r="O472" s="93">
        <f t="shared" ca="1" si="206"/>
        <v>32.504059643110267</v>
      </c>
      <c r="P472" s="93">
        <f t="shared" ca="1" si="207"/>
        <v>32.504059643110267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23190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7856.5</v>
      </c>
      <c r="O544" s="155">
        <f t="shared" ref="O544:O549" ca="1" si="236">IF(L544&gt;0,N544*100/L544,0)</f>
        <v>10.433598937583001</v>
      </c>
      <c r="P544" s="155">
        <f t="shared" ref="P544:P549" ca="1" si="237">IF(M544&gt;0,N544*100/M544,0)</f>
        <v>10.433598937583001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7856.5</v>
      </c>
      <c r="O546" s="93">
        <f t="shared" ca="1" si="236"/>
        <v>10.433598937583001</v>
      </c>
      <c r="P546" s="93">
        <f t="shared" ca="1" si="237"/>
        <v>10.433598937583001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7856.5</v>
      </c>
      <c r="O547" s="498">
        <f t="shared" ca="1" si="236"/>
        <v>10.433598937583001</v>
      </c>
      <c r="P547" s="498">
        <f t="shared" ca="1" si="237"/>
        <v>10.433598937583001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7856.5</v>
      </c>
      <c r="O549" s="93">
        <f t="shared" ca="1" si="236"/>
        <v>10.433598937583001</v>
      </c>
      <c r="P549" s="93">
        <f t="shared" ca="1" si="237"/>
        <v>10.433598937583001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7856.5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IFERROR(__xludf.DUMMYFUNCTION("IMPORTRANGE(""https://docs.google.com/spreadsheets/d/19vJNZY_5yjcGF2XGBMNZRCAIB0Kwfpjp8YEOfu-bneM/edit?usp=sharing"",""งานกองทุน!F83"")"),243501.38)</f>
        <v>243501.38</v>
      </c>
      <c r="K821" s="498">
        <f t="shared" ref="K821:K828" ca="1" si="334">IF(I821&gt;0,J821*100/I821,0)</f>
        <v>34.798485115486088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IFERROR(__xludf.DUMMYFUNCTION("IMPORTRANGE(""https://docs.google.com/spreadsheets/d/19vJNZY_5yjcGF2XGBMNZRCAIB0Kwfpjp8YEOfu-bneM/edit?usp=sharing"",""งานกองทุน!E83"")"),17)</f>
        <v>17</v>
      </c>
      <c r="K822" s="498">
        <f t="shared" ca="1" si="334"/>
        <v>45.945945945945944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8F60C-8909-496E-9FB2-926BDA9E23C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2509385</v>
      </c>
      <c r="N8" s="22">
        <f t="shared" ca="1" si="0"/>
        <v>1661298.72</v>
      </c>
      <c r="O8" s="22">
        <f t="shared" ref="O8:O16" ca="1" si="1">IF(L8&gt;0,N8*100/L8,0)</f>
        <v>57.567748452343622</v>
      </c>
      <c r="P8" s="22">
        <f t="shared" ref="P8:P16" ca="1" si="2">IF(M8&gt;0,N8*100/M8,0)</f>
        <v>66.203421156976702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2509385</v>
      </c>
      <c r="N10" s="30">
        <f t="shared" ca="1" si="3"/>
        <v>1661298.72</v>
      </c>
      <c r="O10" s="30">
        <f t="shared" ca="1" si="1"/>
        <v>57.567748452343622</v>
      </c>
      <c r="P10" s="30">
        <f t="shared" ca="1" si="2"/>
        <v>66.203421156976702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2347585</v>
      </c>
      <c r="N11" s="498">
        <f t="shared" ca="1" si="4"/>
        <v>1499498.72</v>
      </c>
      <c r="O11" s="498">
        <f t="shared" ca="1" si="1"/>
        <v>55.047373821362953</v>
      </c>
      <c r="P11" s="498">
        <f t="shared" ca="1" si="2"/>
        <v>63.874096997552805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2347585</v>
      </c>
      <c r="N13" s="93">
        <f t="shared" ca="1" si="5"/>
        <v>1499498.72</v>
      </c>
      <c r="O13" s="93">
        <f t="shared" ca="1" si="1"/>
        <v>55.047373821362953</v>
      </c>
      <c r="P13" s="93">
        <f t="shared" ca="1" si="2"/>
        <v>63.874096997552805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1715110</v>
      </c>
      <c r="N18" s="22">
        <f t="shared" ca="1" si="8"/>
        <v>1227122.72</v>
      </c>
      <c r="O18" s="22">
        <f t="shared" ref="O18:O26" ca="1" si="9">IF(L18&gt;0,N18*100/L18,0)</f>
        <v>58.670774644520307</v>
      </c>
      <c r="P18" s="22">
        <f t="shared" ref="P18:P26" ca="1" si="10">IF(M18&gt;0,N18*100/M18,0)</f>
        <v>71.547756120598677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1715110</v>
      </c>
      <c r="N20" s="30">
        <f t="shared" ca="1" si="11"/>
        <v>1227122.72</v>
      </c>
      <c r="O20" s="30">
        <f t="shared" ca="1" si="9"/>
        <v>58.670774644520307</v>
      </c>
      <c r="P20" s="30">
        <f t="shared" ca="1" si="10"/>
        <v>71.547756120598677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1553310</v>
      </c>
      <c r="N21" s="498">
        <f t="shared" ca="1" si="12"/>
        <v>1065322.72</v>
      </c>
      <c r="O21" s="498">
        <f t="shared" ca="1" si="9"/>
        <v>55.205505404873193</v>
      </c>
      <c r="P21" s="498">
        <f t="shared" ca="1" si="10"/>
        <v>68.584037957651731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1553310</v>
      </c>
      <c r="N23" s="93">
        <f t="shared" ca="1" si="13"/>
        <v>1065322.72</v>
      </c>
      <c r="O23" s="93">
        <f t="shared" ca="1" si="9"/>
        <v>55.205505404873193</v>
      </c>
      <c r="P23" s="93">
        <f t="shared" ca="1" si="10"/>
        <v>68.584037957651731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434176</v>
      </c>
      <c r="O28" s="22">
        <f t="shared" ref="O28:O37" ca="1" si="17">IF(L28&gt;0,N28*100/L28,0)</f>
        <v>54.663183406250987</v>
      </c>
      <c r="P28" s="22">
        <f t="shared" ref="P28:P37" ca="1" si="18">IF(M28&gt;0,N28*100/M28,0)</f>
        <v>54.663183406250987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434176</v>
      </c>
      <c r="O30" s="30">
        <f t="shared" ca="1" si="17"/>
        <v>54.663183406250987</v>
      </c>
      <c r="P30" s="30">
        <f t="shared" ca="1" si="18"/>
        <v>54.663183406250987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434176</v>
      </c>
      <c r="O31" s="498">
        <f t="shared" ca="1" si="17"/>
        <v>54.663183406250987</v>
      </c>
      <c r="P31" s="498">
        <f t="shared" ca="1" si="18"/>
        <v>54.663183406250987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434176</v>
      </c>
      <c r="O33" s="93">
        <f t="shared" ca="1" si="17"/>
        <v>54.663183406250987</v>
      </c>
      <c r="P33" s="93">
        <f t="shared" ca="1" si="18"/>
        <v>54.663183406250987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2091540</v>
      </c>
      <c r="M37" s="858">
        <f t="shared" ca="1" si="24"/>
        <v>1715110</v>
      </c>
      <c r="N37" s="858">
        <f t="shared" ca="1" si="24"/>
        <v>1227122.72</v>
      </c>
      <c r="O37" s="858">
        <f t="shared" ca="1" si="17"/>
        <v>58.670774644520307</v>
      </c>
      <c r="P37" s="858">
        <f t="shared" ca="1" si="18"/>
        <v>71.547756120598677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226620</v>
      </c>
      <c r="N41" s="85">
        <f t="shared" ca="1" si="25"/>
        <v>114393</v>
      </c>
      <c r="O41" s="85">
        <f t="shared" ref="O41:O49" ca="1" si="26">IF(L41&gt;0,N41*100/L41,0)</f>
        <v>61.271023031601501</v>
      </c>
      <c r="P41" s="85">
        <f t="shared" ref="P41:P49" ca="1" si="27">IF(M41&gt;0,N41*100/M41,0)</f>
        <v>50.477892507280913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226620</v>
      </c>
      <c r="N43" s="92">
        <f t="shared" ca="1" si="28"/>
        <v>114393</v>
      </c>
      <c r="O43" s="92">
        <f t="shared" ca="1" si="26"/>
        <v>61.271023031601501</v>
      </c>
      <c r="P43" s="92">
        <f t="shared" ca="1" si="27"/>
        <v>50.477892507280913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226620</v>
      </c>
      <c r="N44" s="498">
        <f t="shared" ca="1" si="29"/>
        <v>114393</v>
      </c>
      <c r="O44" s="498">
        <f t="shared" ca="1" si="26"/>
        <v>61.271023031601501</v>
      </c>
      <c r="P44" s="498">
        <f t="shared" ca="1" si="27"/>
        <v>50.477892507280913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IFERROR(__xludf.DUMMYFUNCTION("IMPORTRANGE(""https://docs.google.com/spreadsheets/d/1MeEWN-I1oV_STSDYn1IFDPWt_1FKiwhDph83XaGc0o0/edit?usp=sharing"",""งบพรบ!R84"")"),226620)</f>
        <v>226620</v>
      </c>
      <c r="N46" s="93">
        <f ca="1">IFERROR(__xludf.DUMMYFUNCTION("IMPORTRANGE(""https://docs.google.com/spreadsheets/d/1MeEWN-I1oV_STSDYn1IFDPWt_1FKiwhDph83XaGc0o0/edit?usp=sharing"",""งบพรบ!T84"")"),114393)</f>
        <v>114393</v>
      </c>
      <c r="O46" s="93">
        <f t="shared" ca="1" si="26"/>
        <v>61.271023031601501</v>
      </c>
      <c r="P46" s="93">
        <f t="shared" ca="1" si="27"/>
        <v>50.477892507280913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475950</v>
      </c>
      <c r="N53" s="116">
        <f t="shared" ca="1" si="31"/>
        <v>366955.97</v>
      </c>
      <c r="O53" s="116">
        <f t="shared" ref="O53:O61" ca="1" si="32">IF(L53&gt;0,N53*100/L53,0)</f>
        <v>59.320396055609443</v>
      </c>
      <c r="P53" s="116">
        <f t="shared" ref="P53:P61" ca="1" si="33">IF(M53&gt;0,N53*100/M53,0)</f>
        <v>77.099689042966702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475950</v>
      </c>
      <c r="N55" s="123">
        <f t="shared" ca="1" si="34"/>
        <v>366955.97</v>
      </c>
      <c r="O55" s="123">
        <f t="shared" ca="1" si="32"/>
        <v>59.320396055609443</v>
      </c>
      <c r="P55" s="123">
        <f t="shared" ca="1" si="33"/>
        <v>77.099689042966702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427950</v>
      </c>
      <c r="N56" s="498">
        <f t="shared" ca="1" si="35"/>
        <v>318955.96999999997</v>
      </c>
      <c r="O56" s="498">
        <f t="shared" ca="1" si="32"/>
        <v>55.898347353662807</v>
      </c>
      <c r="P56" s="498">
        <f t="shared" ca="1" si="33"/>
        <v>74.531129804883733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IFERROR(__xludf.DUMMYFUNCTION("IMPORTRANGE(""https://docs.google.com/spreadsheets/d/1MeEWN-I1oV_STSDYn1IFDPWt_1FKiwhDph83XaGc0o0/edit?usp=sharing"",""งบพรบ!AB84"")"),427950)</f>
        <v>427950</v>
      </c>
      <c r="N58" s="93">
        <f ca="1">IFERROR(__xludf.DUMMYFUNCTION("IMPORTRANGE(""https://docs.google.com/spreadsheets/d/1MeEWN-I1oV_STSDYn1IFDPWt_1FKiwhDph83XaGc0o0/edit?usp=sharing"",""งบพรบ!AD84"")"),318955.97)</f>
        <v>318955.96999999997</v>
      </c>
      <c r="O58" s="93">
        <f t="shared" ca="1" si="32"/>
        <v>55.898347353662807</v>
      </c>
      <c r="P58" s="93">
        <f t="shared" ca="1" si="33"/>
        <v>74.531129804883733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171040</v>
      </c>
      <c r="N88" s="155">
        <f t="shared" ca="1" si="49"/>
        <v>106559.59</v>
      </c>
      <c r="O88" s="155">
        <f t="shared" ref="O88:O96" ca="1" si="50">IF(L88&gt;0,N88*100/L88,0)</f>
        <v>43.43343523273824</v>
      </c>
      <c r="P88" s="155">
        <f t="shared" ref="P88:P96" ca="1" si="51">IF(M88&gt;0,N88*100/M88,0)</f>
        <v>62.3009763797942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171040</v>
      </c>
      <c r="N90" s="93">
        <f t="shared" ca="1" si="52"/>
        <v>106559.59</v>
      </c>
      <c r="O90" s="93">
        <f t="shared" ca="1" si="50"/>
        <v>43.43343523273824</v>
      </c>
      <c r="P90" s="93">
        <f t="shared" ca="1" si="51"/>
        <v>62.3009763797942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171040</v>
      </c>
      <c r="N91" s="498">
        <f t="shared" ca="1" si="53"/>
        <v>106559.59</v>
      </c>
      <c r="O91" s="498">
        <f t="shared" ca="1" si="50"/>
        <v>43.43343523273824</v>
      </c>
      <c r="P91" s="498">
        <f t="shared" ca="1" si="51"/>
        <v>62.3009763797942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IFERROR(__xludf.DUMMYFUNCTION("IMPORTRANGE(""https://docs.google.com/spreadsheets/d/1MeEWN-I1oV_STSDYn1IFDPWt_1FKiwhDph83XaGc0o0/edit?usp=sharing"",""งบพรบ!AV84"")"),171040)</f>
        <v>171040</v>
      </c>
      <c r="N93" s="93">
        <f ca="1">IFERROR(__xludf.DUMMYFUNCTION("IMPORTRANGE(""https://docs.google.com/spreadsheets/d/1MeEWN-I1oV_STSDYn1IFDPWt_1FKiwhDph83XaGc0o0/edit?usp=sharing"",""งบพรบ!AX84"")"),106559.59)</f>
        <v>106559.59</v>
      </c>
      <c r="O93" s="93">
        <f t="shared" ca="1" si="50"/>
        <v>43.43343523273824</v>
      </c>
      <c r="P93" s="93">
        <f t="shared" ca="1" si="51"/>
        <v>62.3009763797942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20500</v>
      </c>
      <c r="N181" s="155">
        <f t="shared" ca="1" si="92"/>
        <v>15500</v>
      </c>
      <c r="O181" s="155">
        <f t="shared" ref="O181:O189" ca="1" si="93">IF(L181&gt;0,N181*100/L181,0)</f>
        <v>60.077519379844958</v>
      </c>
      <c r="P181" s="155">
        <f t="shared" ref="P181:P189" ca="1" si="94">IF(M181&gt;0,N181*100/M181,0)</f>
        <v>75.609756097560975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20500</v>
      </c>
      <c r="N183" s="93">
        <f t="shared" ca="1" si="95"/>
        <v>15500</v>
      </c>
      <c r="O183" s="93">
        <f t="shared" ca="1" si="93"/>
        <v>60.077519379844958</v>
      </c>
      <c r="P183" s="93">
        <f t="shared" ca="1" si="94"/>
        <v>75.609756097560975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20500</v>
      </c>
      <c r="N184" s="498">
        <f t="shared" ca="1" si="96"/>
        <v>15500</v>
      </c>
      <c r="O184" s="498">
        <f t="shared" ca="1" si="93"/>
        <v>60.077519379844958</v>
      </c>
      <c r="P184" s="498">
        <f t="shared" ca="1" si="94"/>
        <v>75.609756097560975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IFERROR(__xludf.DUMMYFUNCTION("IMPORTRANGE(""https://docs.google.com/spreadsheets/d/1MeEWN-I1oV_STSDYn1IFDPWt_1FKiwhDph83XaGc0o0/edit?usp=sharing"",""งบพรบ!CT84"")"),20500)</f>
        <v>20500</v>
      </c>
      <c r="N186" s="93">
        <f ca="1">IFERROR(__xludf.DUMMYFUNCTION("IMPORTRANGE(""https://docs.google.com/spreadsheets/d/1MeEWN-I1oV_STSDYn1IFDPWt_1FKiwhDph83XaGc0o0/edit?usp=sharing"",""งบพรบ!CV84"")"),15500)</f>
        <v>15500</v>
      </c>
      <c r="O186" s="93">
        <f t="shared" ca="1" si="93"/>
        <v>60.077519379844958</v>
      </c>
      <c r="P186" s="93">
        <f t="shared" ca="1" si="94"/>
        <v>75.609756097560975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122200</v>
      </c>
      <c r="N261" s="155">
        <f t="shared" ca="1" si="116"/>
        <v>92347.3</v>
      </c>
      <c r="O261" s="155">
        <f t="shared" ref="O261:O269" ca="1" si="117">IF(L261&gt;0,N261*100/L261,0)</f>
        <v>56.240742996345922</v>
      </c>
      <c r="P261" s="155">
        <f t="shared" ref="P261:P269" ca="1" si="118">IF(M261&gt;0,N261*100/M261,0)</f>
        <v>75.570621931260234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122200</v>
      </c>
      <c r="N263" s="93">
        <f t="shared" ca="1" si="119"/>
        <v>92347.3</v>
      </c>
      <c r="O263" s="93">
        <f t="shared" ca="1" si="117"/>
        <v>56.240742996345922</v>
      </c>
      <c r="P263" s="93">
        <f t="shared" ca="1" si="118"/>
        <v>75.570621931260234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122200</v>
      </c>
      <c r="N264" s="498">
        <f t="shared" ca="1" si="120"/>
        <v>92347.3</v>
      </c>
      <c r="O264" s="498">
        <f t="shared" ca="1" si="117"/>
        <v>56.240742996345922</v>
      </c>
      <c r="P264" s="498">
        <f t="shared" ca="1" si="118"/>
        <v>75.570621931260234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IFERROR(__xludf.DUMMYFUNCTION("IMPORTRANGE(""https://docs.google.com/spreadsheets/d/1MeEWN-I1oV_STSDYn1IFDPWt_1FKiwhDph83XaGc0o0/edit?usp=sharing"",""งบพรบ!DD84"")"),122200)</f>
        <v>122200</v>
      </c>
      <c r="N266" s="93">
        <f ca="1">IFERROR(__xludf.DUMMYFUNCTION("IMPORTRANGE(""https://docs.google.com/spreadsheets/d/1MeEWN-I1oV_STSDYn1IFDPWt_1FKiwhDph83XaGc0o0/edit?usp=sharing"",""งบพรบ!DF84"")"),92347.3)</f>
        <v>92347.3</v>
      </c>
      <c r="O266" s="93">
        <f t="shared" ca="1" si="117"/>
        <v>56.240742996345922</v>
      </c>
      <c r="P266" s="93">
        <f t="shared" ca="1" si="118"/>
        <v>75.570621931260234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124</v>
      </c>
      <c r="K327" s="446">
        <f ca="1">IF(I327&gt;0,J327*100/I327,0)</f>
        <v>62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74695</v>
      </c>
      <c r="O328" s="155">
        <f t="shared" ref="O328:O336" ca="1" si="150">IF(L328&gt;0,N328*100/L328,0)</f>
        <v>47.576433121019107</v>
      </c>
      <c r="P328" s="155">
        <f t="shared" ref="P328:P336" ca="1" si="151">IF(M328&gt;0,N328*100/M328,0)</f>
        <v>62.116424116424113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74695</v>
      </c>
      <c r="O330" s="93">
        <f t="shared" ca="1" si="150"/>
        <v>47.576433121019107</v>
      </c>
      <c r="P330" s="93">
        <f t="shared" ca="1" si="151"/>
        <v>62.116424116424113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74695</v>
      </c>
      <c r="O331" s="498">
        <f t="shared" ca="1" si="150"/>
        <v>47.576433121019107</v>
      </c>
      <c r="P331" s="498">
        <f t="shared" ca="1" si="151"/>
        <v>62.116424116424113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IFERROR(__xludf.DUMMYFUNCTION("IMPORTRANGE(""https://docs.google.com/spreadsheets/d/1MeEWN-I1oV_STSDYn1IFDPWt_1FKiwhDph83XaGc0o0/edit?usp=sharing"",""งบพรบ!ER84"")"),120250)</f>
        <v>120250</v>
      </c>
      <c r="N333" s="93">
        <f ca="1">IFERROR(__xludf.DUMMYFUNCTION("IMPORTRANGE(""https://docs.google.com/spreadsheets/d/1MeEWN-I1oV_STSDYn1IFDPWt_1FKiwhDph83XaGc0o0/edit?usp=sharing"",""งบพรบ!ET84"")"),74695)</f>
        <v>74695</v>
      </c>
      <c r="O333" s="93">
        <f t="shared" ca="1" si="150"/>
        <v>47.576433121019107</v>
      </c>
      <c r="P333" s="93">
        <f t="shared" ca="1" si="151"/>
        <v>62.116424116424113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IFERROR(__xludf.DUMMYFUNCTION("IMPORTRANGE(""https://docs.google.com/spreadsheets/d/1kVcqe37tkHyjCSG3S0O1AXqVkqjo8mSIZil3BcpIysc/edit?usp=sharing"",""ศูนย์!D84"")"),114)</f>
        <v>114</v>
      </c>
      <c r="K338" s="498">
        <f ca="1">IF(I338&gt;0,J338*100/I338,0)</f>
        <v>57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IFERROR(__xludf.DUMMYFUNCTION("IMPORTRANGE(""https://docs.google.com/spreadsheets/d/1kVcqe37tkHyjCSG3S0O1AXqVkqjo8mSIZil3BcpIysc/edit?usp=sharing"",""ศูนย์!F84"")"),10)</f>
        <v>10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536070</v>
      </c>
      <c r="N345" s="155">
        <f t="shared" ca="1" si="155"/>
        <v>414191.86</v>
      </c>
      <c r="O345" s="155">
        <f t="shared" ref="O345:O353" ca="1" si="156">IF(L345&gt;0,N345*100/L345,0)</f>
        <v>61.557830125585198</v>
      </c>
      <c r="P345" s="155">
        <f t="shared" ref="P345:P353" ca="1" si="157">IF(M345&gt;0,N345*100/M345,0)</f>
        <v>77.264510231872706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536070</v>
      </c>
      <c r="N347" s="93">
        <f t="shared" ca="1" si="158"/>
        <v>414191.86</v>
      </c>
      <c r="O347" s="93">
        <f t="shared" ca="1" si="156"/>
        <v>61.557830125585198</v>
      </c>
      <c r="P347" s="93">
        <f t="shared" ca="1" si="157"/>
        <v>77.264510231872706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422270</v>
      </c>
      <c r="N348" s="498">
        <f t="shared" ca="1" si="159"/>
        <v>300391.86</v>
      </c>
      <c r="O348" s="498">
        <f t="shared" ca="1" si="156"/>
        <v>53.732557016367053</v>
      </c>
      <c r="P348" s="498">
        <f t="shared" ca="1" si="157"/>
        <v>71.137390768939298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IFERROR(__xludf.DUMMYFUNCTION("IMPORTRANGE(""https://docs.google.com/spreadsheets/d/1MeEWN-I1oV_STSDYn1IFDPWt_1FKiwhDph83XaGc0o0/edit?usp=sharing"",""งบพรบ!FB84"")"),422270)</f>
        <v>422270</v>
      </c>
      <c r="N350" s="93">
        <f ca="1">IFERROR(__xludf.DUMMYFUNCTION("IMPORTRANGE(""https://docs.google.com/spreadsheets/d/1MeEWN-I1oV_STSDYn1IFDPWt_1FKiwhDph83XaGc0o0/edit?usp=sharing"",""งบพรบ!FD84"")"),300391.86)</f>
        <v>300391.86</v>
      </c>
      <c r="O350" s="93">
        <f t="shared" ca="1" si="156"/>
        <v>53.732557016367053</v>
      </c>
      <c r="P350" s="93">
        <f t="shared" ca="1" si="157"/>
        <v>71.137390768939298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26</v>
      </c>
      <c r="K355" s="466">
        <f ca="1">IF(I355&gt;0,J355*100/I355,0)</f>
        <v>48.148148148148145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IFERROR(__xludf.DUMMYFUNCTION("IMPORTRANGE(""https://docs.google.com/spreadsheets/d/1XWAQStnk-4SwqDmLtmXYiTMKHgktTP8We1SCoS47DrQ/edit?usp=sharing"",""จัดที่ดิน!W84"")"),48)</f>
        <v>48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IFERROR(__xludf.DUMMYFUNCTION("IMPORTRANGE(""https://docs.google.com/spreadsheets/d/1XWAQStnk-4SwqDmLtmXYiTMKHgktTP8We1SCoS47DrQ/edit?usp=sharing"",""จัดที่ดิน!X84"")"),328.45)</f>
        <v>328.45</v>
      </c>
      <c r="K359" s="498">
        <f t="shared" ca="1" si="161"/>
        <v>74.647727272727266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IFERROR(__xludf.DUMMYFUNCTION("IMPORTRANGE(""https://docs.google.com/spreadsheets/d/1XWAQStnk-4SwqDmLtmXYiTMKHgktTP8We1SCoS47DrQ/edit?usp=sharing"",""จัดที่ดิน!Y84"")"),47)</f>
        <v>47</v>
      </c>
      <c r="K360" s="498">
        <f t="shared" ca="1" si="161"/>
        <v>87.037037037037038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IFERROR(__xludf.DUMMYFUNCTION("IMPORTRANGE(""https://docs.google.com/spreadsheets/d/1XWAQStnk-4SwqDmLtmXYiTMKHgktTP8We1SCoS47DrQ/edit?usp=sharing"",""จัดที่ดิน!Z84"")"),271)</f>
        <v>271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IFERROR(__xludf.DUMMYFUNCTION("IMPORTRANGE(""https://docs.google.com/spreadsheets/d/1XWAQStnk-4SwqDmLtmXYiTMKHgktTP8We1SCoS47DrQ/edit?usp=sharing"",""จัดที่ดิน!AA84"")"),26)</f>
        <v>26</v>
      </c>
      <c r="K362" s="498">
        <f t="shared" ca="1" si="161"/>
        <v>48.148148148148145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IFERROR(__xludf.DUMMYFUNCTION("IMPORTRANGE(""https://docs.google.com/spreadsheets/d/1XWAQStnk-4SwqDmLtmXYiTMKHgktTP8We1SCoS47DrQ/edit?usp=sharing"",""จัดที่ดิน!AB84"")"),138.2)</f>
        <v>138.19999999999999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48</v>
      </c>
      <c r="K364" s="480">
        <f t="shared" ca="1" si="161"/>
        <v>64.86486486486487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12</v>
      </c>
      <c r="K365" s="492">
        <f t="shared" ca="1" si="161"/>
        <v>35.294117647058826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IFERROR(__xludf.DUMMYFUNCTION("IMPORTRANGE(""https://docs.google.com/spreadsheets/d/1XWAQStnk-4SwqDmLtmXYiTMKHgktTP8We1SCoS47DrQ/edit?usp=sharing"",""จัดที่ดิน!E84"")"),34)</f>
        <v>34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IFERROR(__xludf.DUMMYFUNCTION("IMPORTRANGE(""https://docs.google.com/spreadsheets/d/1XWAQStnk-4SwqDmLtmXYiTMKHgktTP8We1SCoS47DrQ/edit?usp=sharing"",""จัดที่ดิน!F84"")"),215.17)</f>
        <v>215.17</v>
      </c>
      <c r="K369" s="498">
        <f t="shared" ca="1" si="163"/>
        <v>63.285294117647062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IFERROR(__xludf.DUMMYFUNCTION("IMPORTRANGE(""https://docs.google.com/spreadsheets/d/1XWAQStnk-4SwqDmLtmXYiTMKHgktTP8We1SCoS47DrQ/edit?usp=sharing"",""จัดที่ดิน!G84"")"),33)</f>
        <v>33</v>
      </c>
      <c r="K370" s="498">
        <f t="shared" ca="1" si="163"/>
        <v>97.058823529411768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IFERROR(__xludf.DUMMYFUNCTION("IMPORTRANGE(""https://docs.google.com/spreadsheets/d/1XWAQStnk-4SwqDmLtmXYiTMKHgktTP8We1SCoS47DrQ/edit?usp=sharing"",""จัดที่ดิน!H84"")"),157.72)</f>
        <v>157.72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IFERROR(__xludf.DUMMYFUNCTION("IMPORTRANGE(""https://docs.google.com/spreadsheets/d/1XWAQStnk-4SwqDmLtmXYiTMKHgktTP8We1SCoS47DrQ/edit?usp=sharing"",""จัดที่ดิน!I84"")"),12)</f>
        <v>12</v>
      </c>
      <c r="K372" s="498">
        <f t="shared" ca="1" si="163"/>
        <v>35.294117647058826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IFERROR(__xludf.DUMMYFUNCTION("IMPORTRANGE(""https://docs.google.com/spreadsheets/d/1XWAQStnk-4SwqDmLtmXYiTMKHgktTP8We1SCoS47DrQ/edit?usp=sharing"",""จัดที่ดิน!J84"")"),24.92)</f>
        <v>24.92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36</v>
      </c>
      <c r="K374" s="492">
        <f t="shared" ca="1" si="163"/>
        <v>90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IFERROR(__xludf.DUMMYFUNCTION("IMPORTRANGE(""https://docs.google.com/spreadsheets/d/1XWAQStnk-4SwqDmLtmXYiTMKHgktTP8We1SCoS47DrQ/edit?usp=sharing"",""จัดที่ดิน!AH84"")"),14)</f>
        <v>14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IFERROR(__xludf.DUMMYFUNCTION("IMPORTRANGE(""https://docs.google.com/spreadsheets/d/1XWAQStnk-4SwqDmLtmXYiTMKHgktTP8We1SCoS47DrQ/edit?usp=sharing"",""จัดที่ดิน!AI84"")"),113.28)</f>
        <v>113.28</v>
      </c>
      <c r="K378" s="498">
        <f t="shared" ca="1" si="164"/>
        <v>113.28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IFERROR(__xludf.DUMMYFUNCTION("IMPORTRANGE(""https://docs.google.com/spreadsheets/d/1XWAQStnk-4SwqDmLtmXYiTMKHgktTP8We1SCoS47DrQ/edit?usp=sharing"",""จัดที่ดิน!AJ84"")"),36)</f>
        <v>36</v>
      </c>
      <c r="K379" s="498">
        <f t="shared" ca="1" si="164"/>
        <v>90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IFERROR(__xludf.DUMMYFUNCTION("IMPORTRANGE(""https://docs.google.com/spreadsheets/d/1XWAQStnk-4SwqDmLtmXYiTMKHgktTP8We1SCoS47DrQ/edit?usp=sharing"",""จัดที่ดิน!AK84"")"),259.289999999999)</f>
        <v>259.289999999999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IFERROR(__xludf.DUMMYFUNCTION("IMPORTRANGE(""https://docs.google.com/spreadsheets/d/1XWAQStnk-4SwqDmLtmXYiTMKHgktTP8We1SCoS47DrQ/edit?usp=sharing"",""จัดที่ดิน!AL84"")"),36)</f>
        <v>36</v>
      </c>
      <c r="K381" s="498">
        <f t="shared" ca="1" si="164"/>
        <v>90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434176</v>
      </c>
      <c r="O414" s="553">
        <f ca="1">IF(L414&gt;0,N414*100/L414,0)</f>
        <v>54.663183406250987</v>
      </c>
      <c r="P414" s="553">
        <f ca="1">IF(M414&gt;0,N414*100/M414,0)</f>
        <v>54.663183406250987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150376</v>
      </c>
      <c r="O544" s="155">
        <f t="shared" ref="O544:O549" ca="1" si="237">IF(L544&gt;0,N544*100/L544,0)</f>
        <v>65.070511516808963</v>
      </c>
      <c r="P544" s="155">
        <f t="shared" ref="P544:P549" ca="1" si="238">IF(M544&gt;0,N544*100/M544,0)</f>
        <v>65.070511516808963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150376</v>
      </c>
      <c r="O546" s="93">
        <f t="shared" ca="1" si="237"/>
        <v>65.070511516808963</v>
      </c>
      <c r="P546" s="93">
        <f t="shared" ca="1" si="238"/>
        <v>65.070511516808963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150376</v>
      </c>
      <c r="O547" s="498">
        <f t="shared" ca="1" si="237"/>
        <v>65.070511516808963</v>
      </c>
      <c r="P547" s="498">
        <f t="shared" ca="1" si="238"/>
        <v>65.070511516808963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150376</v>
      </c>
      <c r="O549" s="93">
        <f t="shared" ca="1" si="237"/>
        <v>65.070511516808963</v>
      </c>
      <c r="P549" s="93">
        <f t="shared" ca="1" si="238"/>
        <v>65.070511516808963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85376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</v>
      </c>
      <c r="K592" s="676">
        <f t="shared" ref="K592:K594" ca="1" si="254">IF(I592&gt;0,J592*100/I592,0)</f>
        <v>99.166997223324074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111895</v>
      </c>
      <c r="O629" s="195">
        <f t="shared" ref="O629:O634" ca="1" si="264">IF(L629&gt;0,N629*100/L629,0)</f>
        <v>29.082143182024925</v>
      </c>
      <c r="P629" s="195">
        <f t="shared" ref="P629:P634" ca="1" si="265">IF(M629&gt;0,N629*100/M629,0)</f>
        <v>29.082143182024925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111895</v>
      </c>
      <c r="O631" s="93">
        <f t="shared" ca="1" si="264"/>
        <v>29.082143182024925</v>
      </c>
      <c r="P631" s="93">
        <f t="shared" ca="1" si="265"/>
        <v>29.082143182024925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111895</v>
      </c>
      <c r="O632" s="498">
        <f t="shared" ca="1" si="264"/>
        <v>29.082143182024925</v>
      </c>
      <c r="P632" s="498">
        <f t="shared" ca="1" si="265"/>
        <v>29.082143182024925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111895</v>
      </c>
      <c r="O634" s="93">
        <f t="shared" ca="1" si="264"/>
        <v>29.082143182024925</v>
      </c>
      <c r="P634" s="93">
        <f t="shared" ca="1" si="265"/>
        <v>29.082143182024925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65000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7020</v>
      </c>
      <c r="O655" s="195">
        <f t="shared" ref="O655:O660" ca="1" si="274">IF(L655&gt;0,N655*100/L655,0)</f>
        <v>74.680851063829792</v>
      </c>
      <c r="P655" s="195">
        <f t="shared" ref="P655:P660" ca="1" si="275">IF(M655&gt;0,N655*100/M655,0)</f>
        <v>74.680851063829792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7020</v>
      </c>
      <c r="O657" s="93">
        <f t="shared" ca="1" si="274"/>
        <v>74.680851063829792</v>
      </c>
      <c r="P657" s="93">
        <f t="shared" ca="1" si="275"/>
        <v>74.680851063829792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7020</v>
      </c>
      <c r="O658" s="498">
        <f t="shared" ca="1" si="274"/>
        <v>74.680851063829792</v>
      </c>
      <c r="P658" s="498">
        <f t="shared" ca="1" si="275"/>
        <v>74.680851063829792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7020</v>
      </c>
      <c r="O660" s="93">
        <f t="shared" ca="1" si="274"/>
        <v>74.680851063829792</v>
      </c>
      <c r="P660" s="93">
        <f t="shared" ca="1" si="275"/>
        <v>74.680851063829792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7020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IFERROR(__xludf.DUMMYFUNCTION("IMPORTRANGE(""https://docs.google.com/spreadsheets/d/19vJNZY_5yjcGF2XGBMNZRCAIB0Kwfpjp8YEOfu-bneM/edit?usp=sharing"",""งานกองทุน!F84"")"),202835.34)</f>
        <v>202835.34</v>
      </c>
      <c r="K821" s="498">
        <f t="shared" ref="K821:K828" ca="1" si="335">IF(I821&gt;0,J821*100/I821,0)</f>
        <v>27.279257968845815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IFERROR(__xludf.DUMMYFUNCTION("IMPORTRANGE(""https://docs.google.com/spreadsheets/d/19vJNZY_5yjcGF2XGBMNZRCAIB0Kwfpjp8YEOfu-bneM/edit?usp=sharing"",""งานกองทุน!E84"")"),22)</f>
        <v>22</v>
      </c>
      <c r="K822" s="498">
        <f t="shared" ca="1" si="335"/>
        <v>32.352941176470587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IFERROR(__xludf.DUMMYFUNCTION("IMPORTRANGE(""https://docs.google.com/spreadsheets/d/19vJNZY_5yjcGF2XGBMNZRCAIB0Kwfpjp8YEOfu-bneM/edit?usp=sharing"",""งานกองทุน!K84"")"),6751.11)</f>
        <v>6751.11</v>
      </c>
      <c r="K823" s="498">
        <f t="shared" ca="1" si="335"/>
        <v>18.814937440167885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IFERROR(__xludf.DUMMYFUNCTION("IMPORTRANGE(""https://docs.google.com/spreadsheets/d/19vJNZY_5yjcGF2XGBMNZRCAIB0Kwfpjp8YEOfu-bneM/edit?usp=sharing"",""งานกองทุน!J84"")"),1)</f>
        <v>1</v>
      </c>
      <c r="K824" s="498">
        <f t="shared" ca="1" si="335"/>
        <v>50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IFERROR(__xludf.DUMMYFUNCTION("IMPORTRANGE(""https://docs.google.com/spreadsheets/d/19vJNZY_5yjcGF2XGBMNZRCAIB0Kwfpjp8YEOfu-bneM/edit?usp=sharing"",""งานกองทุน!P84"")"),24283.54)</f>
        <v>24283.54</v>
      </c>
      <c r="K825" s="498">
        <f t="shared" ca="1" si="335"/>
        <v>41.243896266680707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IFERROR(__xludf.DUMMYFUNCTION("IMPORTRANGE(""https://docs.google.com/spreadsheets/d/19vJNZY_5yjcGF2XGBMNZRCAIB0Kwfpjp8YEOfu-bneM/edit?usp=sharing"",""งานกองทุน!O84"")"),69)</f>
        <v>69</v>
      </c>
      <c r="K826" s="498">
        <f t="shared" ca="1" si="335"/>
        <v>46.308724832214764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6E41-BCC6-4FB0-8FAB-37753D60D12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3472101</v>
      </c>
      <c r="N8" s="22">
        <f t="shared" ca="1" si="0"/>
        <v>1542337.23</v>
      </c>
      <c r="O8" s="22">
        <f t="shared" ref="O8:O16" ca="1" si="1">IF(L8&gt;0,N8*100/L8,0)</f>
        <v>39.389872171802402</v>
      </c>
      <c r="P8" s="22">
        <f t="shared" ref="P8:P16" ca="1" si="2">IF(M8&gt;0,N8*100/M8,0)</f>
        <v>44.420863045170634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3472101</v>
      </c>
      <c r="N10" s="30">
        <f t="shared" ca="1" si="3"/>
        <v>1542337.23</v>
      </c>
      <c r="O10" s="30">
        <f t="shared" ca="1" si="1"/>
        <v>39.389872171802402</v>
      </c>
      <c r="P10" s="30">
        <f t="shared" ca="1" si="2"/>
        <v>44.420863045170634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3426101</v>
      </c>
      <c r="N11" s="498">
        <f t="shared" ca="1" si="4"/>
        <v>1496337.23</v>
      </c>
      <c r="O11" s="498">
        <f t="shared" ca="1" si="1"/>
        <v>38.669361282706497</v>
      </c>
      <c r="P11" s="498">
        <f t="shared" ca="1" si="2"/>
        <v>43.674638605225006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3426101</v>
      </c>
      <c r="N13" s="93">
        <f t="shared" ca="1" si="5"/>
        <v>1496337.23</v>
      </c>
      <c r="O13" s="93">
        <f t="shared" ca="1" si="1"/>
        <v>38.669361282706497</v>
      </c>
      <c r="P13" s="93">
        <f t="shared" ca="1" si="2"/>
        <v>43.674638605225006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1772123</v>
      </c>
      <c r="N18" s="22">
        <f t="shared" ca="1" si="8"/>
        <v>1140332.3299999998</v>
      </c>
      <c r="O18" s="22">
        <f t="shared" ref="O18:O26" ca="1" si="9">IF(L18&gt;0,N18*100/L18,0)</f>
        <v>51.468562775603786</v>
      </c>
      <c r="P18" s="22">
        <f t="shared" ref="P18:P26" ca="1" si="10">IF(M18&gt;0,N18*100/M18,0)</f>
        <v>64.348373673836406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1772123</v>
      </c>
      <c r="N20" s="30">
        <f t="shared" ca="1" si="11"/>
        <v>1140332.3299999998</v>
      </c>
      <c r="O20" s="30">
        <f t="shared" ca="1" si="9"/>
        <v>51.468562775603786</v>
      </c>
      <c r="P20" s="30">
        <f t="shared" ca="1" si="10"/>
        <v>64.348373673836406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1726123</v>
      </c>
      <c r="N21" s="498">
        <f t="shared" ca="1" si="12"/>
        <v>1094332.3299999998</v>
      </c>
      <c r="O21" s="498">
        <f t="shared" ca="1" si="9"/>
        <v>50.439591351361308</v>
      </c>
      <c r="P21" s="498">
        <f t="shared" ca="1" si="10"/>
        <v>63.398282161815807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1726123</v>
      </c>
      <c r="N23" s="93">
        <f t="shared" ca="1" si="13"/>
        <v>1094332.3299999998</v>
      </c>
      <c r="O23" s="93">
        <f t="shared" ca="1" si="9"/>
        <v>50.439591351361308</v>
      </c>
      <c r="P23" s="93">
        <f t="shared" ca="1" si="10"/>
        <v>63.398282161815807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402004.9</v>
      </c>
      <c r="O28" s="22">
        <f t="shared" ref="O28:O37" ca="1" si="17">IF(L28&gt;0,N28*100/L28,0)</f>
        <v>23.647653087275248</v>
      </c>
      <c r="P28" s="22">
        <f t="shared" ref="P28:P37" ca="1" si="18">IF(M28&gt;0,N28*100/M28,0)</f>
        <v>23.647653087275248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402004.9</v>
      </c>
      <c r="O30" s="30">
        <f t="shared" ca="1" si="17"/>
        <v>23.647653087275248</v>
      </c>
      <c r="P30" s="30">
        <f t="shared" ca="1" si="18"/>
        <v>23.647653087275248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402004.9</v>
      </c>
      <c r="O31" s="498">
        <f t="shared" ca="1" si="17"/>
        <v>23.647653087275248</v>
      </c>
      <c r="P31" s="498">
        <f t="shared" ca="1" si="18"/>
        <v>23.647653087275248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402004.9</v>
      </c>
      <c r="O33" s="93">
        <f t="shared" ca="1" si="17"/>
        <v>23.647653087275248</v>
      </c>
      <c r="P33" s="93">
        <f t="shared" ca="1" si="18"/>
        <v>23.647653087275248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2215590</v>
      </c>
      <c r="M37" s="858">
        <f t="shared" ca="1" si="24"/>
        <v>1772123</v>
      </c>
      <c r="N37" s="858">
        <f t="shared" ca="1" si="24"/>
        <v>1140332.3299999998</v>
      </c>
      <c r="O37" s="898">
        <f t="shared" ca="1" si="17"/>
        <v>51.468562775603786</v>
      </c>
      <c r="P37" s="899">
        <f t="shared" ca="1" si="18"/>
        <v>64.348373673836406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213398</v>
      </c>
      <c r="N41" s="85">
        <f t="shared" ca="1" si="25"/>
        <v>153994</v>
      </c>
      <c r="O41" s="85">
        <f t="shared" ref="O41:O49" ca="1" si="26">IF(L41&gt;0,N41*100/L41,0)</f>
        <v>79.542355371900825</v>
      </c>
      <c r="P41" s="85">
        <f t="shared" ref="P41:P49" ca="1" si="27">IF(M41&gt;0,N41*100/M41,0)</f>
        <v>72.162813147264728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213398</v>
      </c>
      <c r="N43" s="92">
        <f t="shared" ca="1" si="28"/>
        <v>153994</v>
      </c>
      <c r="O43" s="92">
        <f t="shared" ca="1" si="26"/>
        <v>79.542355371900825</v>
      </c>
      <c r="P43" s="92">
        <f t="shared" ca="1" si="27"/>
        <v>72.162813147264728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213398</v>
      </c>
      <c r="N44" s="498">
        <f t="shared" ca="1" si="29"/>
        <v>153994</v>
      </c>
      <c r="O44" s="498">
        <f t="shared" ca="1" si="26"/>
        <v>79.542355371900825</v>
      </c>
      <c r="P44" s="498">
        <f t="shared" ca="1" si="27"/>
        <v>72.162813147264728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IFERROR(__xludf.DUMMYFUNCTION("IMPORTRANGE(""https://docs.google.com/spreadsheets/d/1MeEWN-I1oV_STSDYn1IFDPWt_1FKiwhDph83XaGc0o0/edit?usp=sharing"",""งบพรบ!R85"")"),213398)</f>
        <v>213398</v>
      </c>
      <c r="N46" s="93">
        <f ca="1">IFERROR(__xludf.DUMMYFUNCTION("IMPORTRANGE(""https://docs.google.com/spreadsheets/d/1MeEWN-I1oV_STSDYn1IFDPWt_1FKiwhDph83XaGc0o0/edit?usp=sharing"",""งบพรบ!T85"")"),153994)</f>
        <v>153994</v>
      </c>
      <c r="O46" s="93">
        <f t="shared" ca="1" si="26"/>
        <v>79.542355371900825</v>
      </c>
      <c r="P46" s="93">
        <f t="shared" ca="1" si="27"/>
        <v>72.162813147264728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485175</v>
      </c>
      <c r="N53" s="116">
        <f t="shared" ca="1" si="31"/>
        <v>355217.97</v>
      </c>
      <c r="O53" s="116">
        <f t="shared" ref="O53:O61" ca="1" si="32">IF(L53&gt;0,N53*100/L53,0)</f>
        <v>55.424866593852393</v>
      </c>
      <c r="P53" s="116">
        <f t="shared" ref="P53:P61" ca="1" si="33">IF(M53&gt;0,N53*100/M53,0)</f>
        <v>73.21440098933374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485175</v>
      </c>
      <c r="N55" s="123">
        <f t="shared" ca="1" si="34"/>
        <v>355217.97</v>
      </c>
      <c r="O55" s="123">
        <f t="shared" ca="1" si="32"/>
        <v>55.424866593852393</v>
      </c>
      <c r="P55" s="123">
        <f t="shared" ca="1" si="33"/>
        <v>73.21440098933374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485175</v>
      </c>
      <c r="N56" s="498">
        <f t="shared" ca="1" si="35"/>
        <v>355217.97</v>
      </c>
      <c r="O56" s="498">
        <f t="shared" ca="1" si="32"/>
        <v>55.424866593852393</v>
      </c>
      <c r="P56" s="498">
        <f t="shared" ca="1" si="33"/>
        <v>73.21440098933374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IFERROR(__xludf.DUMMYFUNCTION("IMPORTRANGE(""https://docs.google.com/spreadsheets/d/1MeEWN-I1oV_STSDYn1IFDPWt_1FKiwhDph83XaGc0o0/edit?usp=sharing"",""งบพรบ!AB85"")"),485175)</f>
        <v>485175</v>
      </c>
      <c r="N58" s="93">
        <f ca="1">IFERROR(__xludf.DUMMYFUNCTION("IMPORTRANGE(""https://docs.google.com/spreadsheets/d/1MeEWN-I1oV_STSDYn1IFDPWt_1FKiwhDph83XaGc0o0/edit?usp=sharing"",""งบพรบ!AD85"")"),355217.97)</f>
        <v>355217.97</v>
      </c>
      <c r="O58" s="93">
        <f t="shared" ca="1" si="32"/>
        <v>55.424866593852393</v>
      </c>
      <c r="P58" s="93">
        <f t="shared" ca="1" si="33"/>
        <v>73.21440098933374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296890</v>
      </c>
      <c r="N88" s="155">
        <f t="shared" ca="1" si="49"/>
        <v>159903</v>
      </c>
      <c r="O88" s="155">
        <f t="shared" ref="O88:O96" ca="1" si="50">IF(L88&gt;0,N88*100/L88,0)</f>
        <v>42.511564842877654</v>
      </c>
      <c r="P88" s="155">
        <f t="shared" ref="P88:P96" ca="1" si="51">IF(M88&gt;0,N88*100/M88,0)</f>
        <v>53.859341843780527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296890</v>
      </c>
      <c r="N90" s="93">
        <f t="shared" ca="1" si="52"/>
        <v>159903</v>
      </c>
      <c r="O90" s="93">
        <f t="shared" ca="1" si="50"/>
        <v>42.511564842877654</v>
      </c>
      <c r="P90" s="93">
        <f t="shared" ca="1" si="51"/>
        <v>53.859341843780527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296890</v>
      </c>
      <c r="N91" s="498">
        <f t="shared" ca="1" si="53"/>
        <v>159903</v>
      </c>
      <c r="O91" s="498">
        <f t="shared" ca="1" si="50"/>
        <v>42.511564842877654</v>
      </c>
      <c r="P91" s="498">
        <f t="shared" ca="1" si="51"/>
        <v>53.859341843780527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IFERROR(__xludf.DUMMYFUNCTION("IMPORTRANGE(""https://docs.google.com/spreadsheets/d/1MeEWN-I1oV_STSDYn1IFDPWt_1FKiwhDph83XaGc0o0/edit?usp=sharing"",""งบพรบ!AV85"")"),296890)</f>
        <v>296890</v>
      </c>
      <c r="N93" s="93">
        <f ca="1">IFERROR(__xludf.DUMMYFUNCTION("IMPORTRANGE(""https://docs.google.com/spreadsheets/d/1MeEWN-I1oV_STSDYn1IFDPWt_1FKiwhDph83XaGc0o0/edit?usp=sharing"",""งบพรบ!AX85"")"),159903)</f>
        <v>159903</v>
      </c>
      <c r="O93" s="93">
        <f t="shared" ca="1" si="50"/>
        <v>42.511564842877654</v>
      </c>
      <c r="P93" s="93">
        <f t="shared" ca="1" si="51"/>
        <v>53.859341843780527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1</v>
      </c>
      <c r="K112" s="195">
        <f t="shared" ca="1" si="58"/>
        <v>50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33569</v>
      </c>
      <c r="O165" s="155">
        <f t="shared" ref="O165:O173" ca="1" si="85">IF(L165&gt;0,N165*100/L165,0)</f>
        <v>159.47268408551068</v>
      </c>
      <c r="P165" s="155">
        <f t="shared" ref="P165:P173" ca="1" si="86">IF(M165&gt;0,N165*100/M165,0)</f>
        <v>91.693526358918334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33569</v>
      </c>
      <c r="O167" s="93">
        <f t="shared" ca="1" si="85"/>
        <v>159.47268408551068</v>
      </c>
      <c r="P167" s="93">
        <f t="shared" ca="1" si="86"/>
        <v>91.693526358918334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33569</v>
      </c>
      <c r="O168" s="498">
        <f t="shared" ca="1" si="85"/>
        <v>159.47268408551068</v>
      </c>
      <c r="P168" s="498">
        <f t="shared" ca="1" si="86"/>
        <v>91.693526358918334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IFERROR(__xludf.DUMMYFUNCTION("IMPORTRANGE(""https://docs.google.com/spreadsheets/d/1MeEWN-I1oV_STSDYn1IFDPWt_1FKiwhDph83XaGc0o0/edit?usp=sharing"",""งบพรบ!CL85"")"),33569)</f>
        <v>33569</v>
      </c>
      <c r="O170" s="93">
        <f t="shared" ca="1" si="85"/>
        <v>159.47268408551068</v>
      </c>
      <c r="P170" s="93">
        <f t="shared" ca="1" si="86"/>
        <v>91.693526358918334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137500</v>
      </c>
      <c r="N181" s="155">
        <f t="shared" ca="1" si="92"/>
        <v>44732</v>
      </c>
      <c r="O181" s="155">
        <f t="shared" ref="O181:O189" ca="1" si="93">IF(L181&gt;0,N181*100/L181,0)</f>
        <v>24.56452498627128</v>
      </c>
      <c r="P181" s="155">
        <f t="shared" ref="P181:P189" ca="1" si="94">IF(M181&gt;0,N181*100/M181,0)</f>
        <v>32.532363636363634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137500</v>
      </c>
      <c r="N183" s="93">
        <f t="shared" ca="1" si="95"/>
        <v>44732</v>
      </c>
      <c r="O183" s="93">
        <f t="shared" ca="1" si="93"/>
        <v>24.56452498627128</v>
      </c>
      <c r="P183" s="93">
        <f t="shared" ca="1" si="94"/>
        <v>32.532363636363634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137500</v>
      </c>
      <c r="N184" s="498">
        <f t="shared" ca="1" si="96"/>
        <v>44732</v>
      </c>
      <c r="O184" s="498">
        <f t="shared" ca="1" si="93"/>
        <v>24.56452498627128</v>
      </c>
      <c r="P184" s="498">
        <f t="shared" ca="1" si="94"/>
        <v>32.532363636363634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IFERROR(__xludf.DUMMYFUNCTION("IMPORTRANGE(""https://docs.google.com/spreadsheets/d/1MeEWN-I1oV_STSDYn1IFDPWt_1FKiwhDph83XaGc0o0/edit?usp=sharing"",""งบพรบ!CT85"")"),137500)</f>
        <v>137500</v>
      </c>
      <c r="N186" s="93">
        <f ca="1">IFERROR(__xludf.DUMMYFUNCTION("IMPORTRANGE(""https://docs.google.com/spreadsheets/d/1MeEWN-I1oV_STSDYn1IFDPWt_1FKiwhDph83XaGc0o0/edit?usp=sharing"",""งบพรบ!CV85"")"),44732)</f>
        <v>44732</v>
      </c>
      <c r="O186" s="93">
        <f t="shared" ca="1" si="93"/>
        <v>24.56452498627128</v>
      </c>
      <c r="P186" s="93">
        <f t="shared" ca="1" si="94"/>
        <v>32.532363636363634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694</v>
      </c>
      <c r="K327" s="446">
        <f ca="1">IF(I327&gt;0,J327*100/I327,0)</f>
        <v>138.80000000000001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72946.679999999993</v>
      </c>
      <c r="O328" s="155">
        <f t="shared" ref="O328:O336" ca="1" si="150">IF(L328&gt;0,N328*100/L328,0)</f>
        <v>45.878415094339616</v>
      </c>
      <c r="P328" s="155">
        <f t="shared" ref="P328:P336" ca="1" si="151">IF(M328&gt;0,N328*100/M328,0)</f>
        <v>59.915137577002042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72946.679999999993</v>
      </c>
      <c r="O330" s="93">
        <f t="shared" ca="1" si="150"/>
        <v>45.878415094339616</v>
      </c>
      <c r="P330" s="93">
        <f t="shared" ca="1" si="151"/>
        <v>59.915137577002042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121750</v>
      </c>
      <c r="N331" s="498">
        <f t="shared" ca="1" si="153"/>
        <v>72946.679999999993</v>
      </c>
      <c r="O331" s="498">
        <f t="shared" ca="1" si="150"/>
        <v>45.878415094339616</v>
      </c>
      <c r="P331" s="498">
        <f t="shared" ca="1" si="151"/>
        <v>59.915137577002042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IFERROR(__xludf.DUMMYFUNCTION("IMPORTRANGE(""https://docs.google.com/spreadsheets/d/1MeEWN-I1oV_STSDYn1IFDPWt_1FKiwhDph83XaGc0o0/edit?usp=sharing"",""งบพรบ!ER85"")"),121750)</f>
        <v>121750</v>
      </c>
      <c r="N333" s="93">
        <f ca="1">IFERROR(__xludf.DUMMYFUNCTION("IMPORTRANGE(""https://docs.google.com/spreadsheets/d/1MeEWN-I1oV_STSDYn1IFDPWt_1FKiwhDph83XaGc0o0/edit?usp=sharing"",""งบพรบ!ET85"")"),72946.68)</f>
        <v>72946.679999999993</v>
      </c>
      <c r="O333" s="93">
        <f t="shared" ca="1" si="150"/>
        <v>45.878415094339616</v>
      </c>
      <c r="P333" s="93">
        <f t="shared" ca="1" si="151"/>
        <v>59.915137577002042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IFERROR(__xludf.DUMMYFUNCTION("IMPORTRANGE(""https://docs.google.com/spreadsheets/d/1kVcqe37tkHyjCSG3S0O1AXqVkqjo8mSIZil3BcpIysc/edit?usp=sharing"",""ศูนย์!D85"")"),621)</f>
        <v>621</v>
      </c>
      <c r="K338" s="498">
        <f ca="1">IF(I338&gt;0,J338*100/I338,0)</f>
        <v>124.2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480800</v>
      </c>
      <c r="N345" s="155">
        <f t="shared" ca="1" si="155"/>
        <v>319969.68</v>
      </c>
      <c r="O345" s="155">
        <f t="shared" ref="O345:O353" ca="1" si="156">IF(L345&gt;0,N345*100/L345,0)</f>
        <v>51.632996611263515</v>
      </c>
      <c r="P345" s="155">
        <f t="shared" ref="P345:P353" ca="1" si="157">IF(M345&gt;0,N345*100/M345,0)</f>
        <v>66.549434276206327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480800</v>
      </c>
      <c r="N347" s="93">
        <f t="shared" ca="1" si="158"/>
        <v>319969.68</v>
      </c>
      <c r="O347" s="93">
        <f t="shared" ca="1" si="156"/>
        <v>51.632996611263515</v>
      </c>
      <c r="P347" s="93">
        <f t="shared" ca="1" si="157"/>
        <v>66.549434276206327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434800</v>
      </c>
      <c r="N348" s="498">
        <f t="shared" ca="1" si="159"/>
        <v>273969.68</v>
      </c>
      <c r="O348" s="498">
        <f t="shared" ca="1" si="156"/>
        <v>47.75486839811748</v>
      </c>
      <c r="P348" s="498">
        <f t="shared" ca="1" si="157"/>
        <v>63.010505979760808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IFERROR(__xludf.DUMMYFUNCTION("IMPORTRANGE(""https://docs.google.com/spreadsheets/d/1MeEWN-I1oV_STSDYn1IFDPWt_1FKiwhDph83XaGc0o0/edit?usp=sharing"",""งบพรบ!FB85"")"),434800)</f>
        <v>434800</v>
      </c>
      <c r="N350" s="93">
        <f ca="1">IFERROR(__xludf.DUMMYFUNCTION("IMPORTRANGE(""https://docs.google.com/spreadsheets/d/1MeEWN-I1oV_STSDYn1IFDPWt_1FKiwhDph83XaGc0o0/edit?usp=sharing"",""งบพรบ!FD85"")"),273969.68)</f>
        <v>273969.68</v>
      </c>
      <c r="O350" s="93">
        <f t="shared" ca="1" si="156"/>
        <v>47.75486839811748</v>
      </c>
      <c r="P350" s="93">
        <f t="shared" ca="1" si="157"/>
        <v>63.010505979760808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25</v>
      </c>
      <c r="K355" s="466">
        <f ca="1">IF(I355&gt;0,J355*100/I355,0)</f>
        <v>41.666666666666664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IFERROR(__xludf.DUMMYFUNCTION("IMPORTRANGE(""https://docs.google.com/spreadsheets/d/1XWAQStnk-4SwqDmLtmXYiTMKHgktTP8We1SCoS47DrQ/edit?usp=sharing"",""จัดที่ดิน!W85"")"),63)</f>
        <v>63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IFERROR(__xludf.DUMMYFUNCTION("IMPORTRANGE(""https://docs.google.com/spreadsheets/d/1XWAQStnk-4SwqDmLtmXYiTMKHgktTP8We1SCoS47DrQ/edit?usp=sharing"",""จัดที่ดิน!X85"")"),316.23)</f>
        <v>316.23</v>
      </c>
      <c r="K359" s="498">
        <f t="shared" ca="1" si="161"/>
        <v>70.273333333333326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IFERROR(__xludf.DUMMYFUNCTION("IMPORTRANGE(""https://docs.google.com/spreadsheets/d/1XWAQStnk-4SwqDmLtmXYiTMKHgktTP8We1SCoS47DrQ/edit?usp=sharing"",""จัดที่ดิน!Y85"")"),42)</f>
        <v>42</v>
      </c>
      <c r="K360" s="498">
        <f t="shared" ca="1" si="161"/>
        <v>70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IFERROR(__xludf.DUMMYFUNCTION("IMPORTRANGE(""https://docs.google.com/spreadsheets/d/1XWAQStnk-4SwqDmLtmXYiTMKHgktTP8We1SCoS47DrQ/edit?usp=sharing"",""จัดที่ดิน!Z85"")"),221.31)</f>
        <v>221.31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IFERROR(__xludf.DUMMYFUNCTION("IMPORTRANGE(""https://docs.google.com/spreadsheets/d/1XWAQStnk-4SwqDmLtmXYiTMKHgktTP8We1SCoS47DrQ/edit?usp=sharing"",""จัดที่ดิน!AA85"")"),25)</f>
        <v>25</v>
      </c>
      <c r="K362" s="498">
        <f t="shared" ca="1" si="161"/>
        <v>41.666666666666664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IFERROR(__xludf.DUMMYFUNCTION("IMPORTRANGE(""https://docs.google.com/spreadsheets/d/1XWAQStnk-4SwqDmLtmXYiTMKHgktTP8We1SCoS47DrQ/edit?usp=sharing"",""จัดที่ดิน!AB85"")"),130.63)</f>
        <v>130.63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55</v>
      </c>
      <c r="K364" s="480">
        <f t="shared" ca="1" si="161"/>
        <v>50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8</v>
      </c>
      <c r="K365" s="492">
        <f t="shared" ca="1" si="161"/>
        <v>26.666666666666668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IFERROR(__xludf.DUMMYFUNCTION("IMPORTRANGE(""https://docs.google.com/spreadsheets/d/1XWAQStnk-4SwqDmLtmXYiTMKHgktTP8We1SCoS47DrQ/edit?usp=sharing"",""จัดที่ดิน!E85"")"),42)</f>
        <v>42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IFERROR(__xludf.DUMMYFUNCTION("IMPORTRANGE(""https://docs.google.com/spreadsheets/d/1XWAQStnk-4SwqDmLtmXYiTMKHgktTP8We1SCoS47DrQ/edit?usp=sharing"",""จัดที่ดิน!F85"")"),238.92)</f>
        <v>238.92</v>
      </c>
      <c r="K369" s="498">
        <f t="shared" ca="1" si="163"/>
        <v>79.64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IFERROR(__xludf.DUMMYFUNCTION("IMPORTRANGE(""https://docs.google.com/spreadsheets/d/1XWAQStnk-4SwqDmLtmXYiTMKHgktTP8We1SCoS47DrQ/edit?usp=sharing"",""จัดที่ดิน!G85"")"),27)</f>
        <v>27</v>
      </c>
      <c r="K370" s="498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IFERROR(__xludf.DUMMYFUNCTION("IMPORTRANGE(""https://docs.google.com/spreadsheets/d/1XWAQStnk-4SwqDmLtmXYiTMKHgktTP8We1SCoS47DrQ/edit?usp=sharing"",""จัดที่ดิน!H85"")"),166.28)</f>
        <v>166.28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IFERROR(__xludf.DUMMYFUNCTION("IMPORTRANGE(""https://docs.google.com/spreadsheets/d/1XWAQStnk-4SwqDmLtmXYiTMKHgktTP8We1SCoS47DrQ/edit?usp=sharing"",""จัดที่ดิน!I85"")"),8)</f>
        <v>8</v>
      </c>
      <c r="K372" s="498">
        <f t="shared" ca="1" si="163"/>
        <v>26.666666666666668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IFERROR(__xludf.DUMMYFUNCTION("IMPORTRANGE(""https://docs.google.com/spreadsheets/d/1XWAQStnk-4SwqDmLtmXYiTMKHgktTP8We1SCoS47DrQ/edit?usp=sharing"",""จัดที่ดิน!J85"")"),70.59)</f>
        <v>70.59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47</v>
      </c>
      <c r="K374" s="492">
        <f t="shared" ca="1" si="163"/>
        <v>58.75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IFERROR(__xludf.DUMMYFUNCTION("IMPORTRANGE(""https://docs.google.com/spreadsheets/d/1XWAQStnk-4SwqDmLtmXYiTMKHgktTP8We1SCoS47DrQ/edit?usp=sharing"",""จัดที่ดิน!AH85"")"),21)</f>
        <v>21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IFERROR(__xludf.DUMMYFUNCTION("IMPORTRANGE(""https://docs.google.com/spreadsheets/d/1XWAQStnk-4SwqDmLtmXYiTMKHgktTP8We1SCoS47DrQ/edit?usp=sharing"",""จัดที่ดิน!AI85"")"),77.31)</f>
        <v>77.31</v>
      </c>
      <c r="K378" s="498">
        <f t="shared" ca="1" si="164"/>
        <v>51.54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IFERROR(__xludf.DUMMYFUNCTION("IMPORTRANGE(""https://docs.google.com/spreadsheets/d/1XWAQStnk-4SwqDmLtmXYiTMKHgktTP8We1SCoS47DrQ/edit?usp=sharing"",""จัดที่ดิน!AJ85"")"),58)</f>
        <v>58</v>
      </c>
      <c r="K379" s="498">
        <f t="shared" ca="1" si="164"/>
        <v>72.5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IFERROR(__xludf.DUMMYFUNCTION("IMPORTRANGE(""https://docs.google.com/spreadsheets/d/1XWAQStnk-4SwqDmLtmXYiTMKHgktTP8We1SCoS47DrQ/edit?usp=sharing"",""จัดที่ดิน!AK85"")"),752.68)</f>
        <v>752.68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IFERROR(__xludf.DUMMYFUNCTION("IMPORTRANGE(""https://docs.google.com/spreadsheets/d/1XWAQStnk-4SwqDmLtmXYiTMKHgktTP8We1SCoS47DrQ/edit?usp=sharing"",""จัดที่ดิน!AL85"")"),47)</f>
        <v>47</v>
      </c>
      <c r="K381" s="498">
        <f t="shared" ca="1" si="164"/>
        <v>58.75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IFERROR(__xludf.DUMMYFUNCTION("IMPORTRANGE(""https://docs.google.com/spreadsheets/d/1XWAQStnk-4SwqDmLtmXYiTMKHgktTP8We1SCoS47DrQ/edit?usp=sharing"",""จัดที่ดิน!AM85"")"),434.51)</f>
        <v>434.51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402004.9</v>
      </c>
      <c r="O414" s="553">
        <f ca="1">IF(L414&gt;0,N414*100/L414,0)</f>
        <v>23.647653087275248</v>
      </c>
      <c r="P414" s="553">
        <f ca="1">IF(M414&gt;0,N414*100/M414,0)</f>
        <v>23.647653087275248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42003.18</v>
      </c>
      <c r="O419" s="155">
        <f t="shared" ref="O419:O424" ca="1" si="185">IF(L419&gt;0,N419*100/L419,0)</f>
        <v>63.105739182692311</v>
      </c>
      <c r="P419" s="155">
        <f t="shared" ref="P419:P424" ca="1" si="186">IF(M419&gt;0,N419*100/M419,0)</f>
        <v>63.105739182692311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42003.18</v>
      </c>
      <c r="O421" s="93">
        <f t="shared" ca="1" si="185"/>
        <v>63.105739182692311</v>
      </c>
      <c r="P421" s="93">
        <f t="shared" ca="1" si="186"/>
        <v>63.105739182692311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42003.18</v>
      </c>
      <c r="O422" s="498">
        <f t="shared" ca="1" si="185"/>
        <v>63.105739182692311</v>
      </c>
      <c r="P422" s="498">
        <f t="shared" ca="1" si="186"/>
        <v>63.105739182692311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42003.18</v>
      </c>
      <c r="O424" s="93">
        <f t="shared" ca="1" si="185"/>
        <v>63.105739182692311</v>
      </c>
      <c r="P424" s="93">
        <f t="shared" ca="1" si="186"/>
        <v>63.105739182692311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254094.72</v>
      </c>
      <c r="O467" s="195">
        <f t="shared" ref="O467:O472" ca="1" si="207">IF(L467&gt;0,N467*100/L467,0)</f>
        <v>21.663653074239413</v>
      </c>
      <c r="P467" s="195">
        <f t="shared" ref="P467:P472" ca="1" si="208">IF(M467&gt;0,N467*100/M467,0)</f>
        <v>21.663653074239413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254094.72</v>
      </c>
      <c r="O469" s="93">
        <f t="shared" ca="1" si="207"/>
        <v>21.663653074239413</v>
      </c>
      <c r="P469" s="93">
        <f t="shared" ca="1" si="208"/>
        <v>21.663653074239413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254094.72</v>
      </c>
      <c r="O470" s="498">
        <f t="shared" ca="1" si="207"/>
        <v>21.663653074239413</v>
      </c>
      <c r="P470" s="498">
        <f t="shared" ca="1" si="208"/>
        <v>21.663653074239413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254094.72</v>
      </c>
      <c r="O472" s="93">
        <f t="shared" ca="1" si="207"/>
        <v>21.663653074239413</v>
      </c>
      <c r="P472" s="93">
        <f t="shared" ca="1" si="208"/>
        <v>21.663653074239413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65000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27609.72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26440</v>
      </c>
      <c r="O629" s="195">
        <f t="shared" ref="O629:O634" ca="1" si="264">IF(L629&gt;0,N629*100/L629,0)</f>
        <v>16.117037488570556</v>
      </c>
      <c r="P629" s="195">
        <f t="shared" ref="P629:P634" ca="1" si="265">IF(M629&gt;0,N629*100/M629,0)</f>
        <v>16.117037488570556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26440</v>
      </c>
      <c r="O631" s="93">
        <f t="shared" ca="1" si="264"/>
        <v>16.117037488570556</v>
      </c>
      <c r="P631" s="93">
        <f t="shared" ca="1" si="265"/>
        <v>16.117037488570556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26440</v>
      </c>
      <c r="O632" s="498">
        <f t="shared" ca="1" si="264"/>
        <v>16.117037488570556</v>
      </c>
      <c r="P632" s="498">
        <f t="shared" ca="1" si="265"/>
        <v>16.117037488570556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26440</v>
      </c>
      <c r="O634" s="93">
        <f t="shared" ca="1" si="264"/>
        <v>16.117037488570556</v>
      </c>
      <c r="P634" s="93">
        <f t="shared" ca="1" si="265"/>
        <v>16.117037488570556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26440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IFERROR(__xludf.DUMMYFUNCTION("IMPORTRANGE(""https://docs.google.com/spreadsheets/d/1XWAQStnk-4SwqDmLtmXYiTMKHgktTP8We1SCoS47DrQ/edit?usp=sharing"",""จัดที่ดิน!AS85"")"),3)</f>
        <v>3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IFERROR(__xludf.DUMMYFUNCTION("IMPORTRANGE(""https://docs.google.com/spreadsheets/d/1XWAQStnk-4SwqDmLtmXYiTMKHgktTP8We1SCoS47DrQ/edit?usp=sharing"",""จัดที่ดิน!AW85"")"),1)</f>
        <v>1</v>
      </c>
      <c r="K649" s="163">
        <f t="shared" ca="1" si="271"/>
        <v>14.285714285714286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IFERROR(__xludf.DUMMYFUNCTION("IMPORTRANGE(""https://docs.google.com/spreadsheets/d/1XWAQStnk-4SwqDmLtmXYiTMKHgktTP8We1SCoS47DrQ/edit?usp=sharing"",""จัดที่ดิน!AX85"")"),2.04)</f>
        <v>2.04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IFERROR(__xludf.DUMMYFUNCTION("IMPORTRANGE(""https://docs.google.com/spreadsheets/d/19vJNZY_5yjcGF2XGBMNZRCAIB0Kwfpjp8YEOfu-bneM/edit?usp=sharing"",""งานกองทุน!F85"")"),508124.43)</f>
        <v>508124.43</v>
      </c>
      <c r="K821" s="498">
        <f t="shared" ref="K821:K828" ca="1" si="335">IF(I821&gt;0,J821*100/I821,0)</f>
        <v>41.705370525085677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IFERROR(__xludf.DUMMYFUNCTION("IMPORTRANGE(""https://docs.google.com/spreadsheets/d/19vJNZY_5yjcGF2XGBMNZRCAIB0Kwfpjp8YEOfu-bneM/edit?usp=sharing"",""งานกองทุน!E85"")"),51)</f>
        <v>51</v>
      </c>
      <c r="K822" s="498">
        <f t="shared" ca="1" si="335"/>
        <v>41.803278688524593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IFERROR(__xludf.DUMMYFUNCTION("IMPORTRANGE(""https://docs.google.com/spreadsheets/d/19vJNZY_5yjcGF2XGBMNZRCAIB0Kwfpjp8YEOfu-bneM/edit?usp=sharing"",""งานกองทุน!K85"")"),354758.42)</f>
        <v>354758.42</v>
      </c>
      <c r="K823" s="498">
        <f t="shared" ca="1" si="335"/>
        <v>17.330100581369919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IFERROR(__xludf.DUMMYFUNCTION("IMPORTRANGE(""https://docs.google.com/spreadsheets/d/19vJNZY_5yjcGF2XGBMNZRCAIB0Kwfpjp8YEOfu-bneM/edit?usp=sharing"",""งานกองทุน!J85"")"),45)</f>
        <v>45</v>
      </c>
      <c r="K824" s="498">
        <f t="shared" ca="1" si="335"/>
        <v>36.29032258064516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IFERROR(__xludf.DUMMYFUNCTION("IMPORTRANGE(""https://docs.google.com/spreadsheets/d/19vJNZY_5yjcGF2XGBMNZRCAIB0Kwfpjp8YEOfu-bneM/edit?usp=sharing"",""งานกองทุน!U85"")"),900000)</f>
        <v>900000</v>
      </c>
      <c r="K827" s="498">
        <f t="shared" ca="1" si="335"/>
        <v>52.941176470588232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IFERROR(__xludf.DUMMYFUNCTION("IMPORTRANGE(""https://docs.google.com/spreadsheets/d/19vJNZY_5yjcGF2XGBMNZRCAIB0Kwfpjp8YEOfu-bneM/edit?usp=sharing"",""งานกองทุน!T85"")"),36)</f>
        <v>36</v>
      </c>
      <c r="K828" s="506">
        <f t="shared" ca="1" si="335"/>
        <v>52.941176470588232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3479D-DC1C-4584-930C-2452131DF4F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4707616</v>
      </c>
      <c r="N8" s="22">
        <f t="shared" ca="1" si="0"/>
        <v>3056686.6799999997</v>
      </c>
      <c r="O8" s="22">
        <f t="shared" ref="O8:O16" ca="1" si="1">IF(L8&gt;0,N8*100/L8,0)</f>
        <v>58.0558118457012</v>
      </c>
      <c r="P8" s="22">
        <f t="shared" ref="P8:P16" ca="1" si="2">IF(M8&gt;0,N8*100/M8,0)</f>
        <v>64.930671490622856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4707616</v>
      </c>
      <c r="N10" s="30">
        <f t="shared" ca="1" si="3"/>
        <v>3056686.6799999997</v>
      </c>
      <c r="O10" s="30">
        <f t="shared" ca="1" si="1"/>
        <v>58.0558118457012</v>
      </c>
      <c r="P10" s="30">
        <f t="shared" ca="1" si="2"/>
        <v>64.930671490622856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4536916</v>
      </c>
      <c r="N11" s="498">
        <f t="shared" ca="1" si="4"/>
        <v>2885986.6799999997</v>
      </c>
      <c r="O11" s="498">
        <f t="shared" ca="1" si="1"/>
        <v>56.650367277057889</v>
      </c>
      <c r="P11" s="498">
        <f t="shared" ca="1" si="2"/>
        <v>63.611199325709357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4536916</v>
      </c>
      <c r="N13" s="93">
        <f t="shared" ca="1" si="5"/>
        <v>2885986.6799999997</v>
      </c>
      <c r="O13" s="93">
        <f t="shared" ca="1" si="1"/>
        <v>56.650367277057889</v>
      </c>
      <c r="P13" s="93">
        <f t="shared" ca="1" si="2"/>
        <v>63.611199325709357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2825263</v>
      </c>
      <c r="N18" s="22">
        <f t="shared" ca="1" si="8"/>
        <v>2155271.6799999997</v>
      </c>
      <c r="O18" s="22">
        <f t="shared" ref="O18:O26" ca="1" si="9">IF(L18&gt;0,N18*100/L18,0)</f>
        <v>63.713973033614856</v>
      </c>
      <c r="P18" s="22">
        <f t="shared" ref="P18:P26" ca="1" si="10">IF(M18&gt;0,N18*100/M18,0)</f>
        <v>76.285700835639005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2825263</v>
      </c>
      <c r="N20" s="30">
        <f t="shared" ca="1" si="11"/>
        <v>2155271.6799999997</v>
      </c>
      <c r="O20" s="30">
        <f t="shared" ca="1" si="9"/>
        <v>63.713973033614856</v>
      </c>
      <c r="P20" s="30">
        <f t="shared" ca="1" si="10"/>
        <v>76.285700835639005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2654563</v>
      </c>
      <c r="N21" s="498">
        <f t="shared" ca="1" si="12"/>
        <v>1984571.68</v>
      </c>
      <c r="O21" s="498">
        <f t="shared" ca="1" si="9"/>
        <v>61.785589798351822</v>
      </c>
      <c r="P21" s="498">
        <f t="shared" ca="1" si="10"/>
        <v>74.760767779856792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2654563</v>
      </c>
      <c r="N23" s="93">
        <f t="shared" ca="1" si="13"/>
        <v>1984571.68</v>
      </c>
      <c r="O23" s="93">
        <f t="shared" ca="1" si="9"/>
        <v>61.785589798351822</v>
      </c>
      <c r="P23" s="93">
        <f t="shared" ca="1" si="10"/>
        <v>74.760767779856792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901415</v>
      </c>
      <c r="O28" s="22">
        <f t="shared" ref="O28:O37" ca="1" si="17">IF(L28&gt;0,N28*100/L28,0)</f>
        <v>47.8876703785103</v>
      </c>
      <c r="P28" s="22">
        <f t="shared" ref="P28:P37" ca="1" si="18">IF(M28&gt;0,N28*100/M28,0)</f>
        <v>47.8876703785103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901415</v>
      </c>
      <c r="O30" s="30">
        <f t="shared" ca="1" si="17"/>
        <v>47.8876703785103</v>
      </c>
      <c r="P30" s="30">
        <f t="shared" ca="1" si="18"/>
        <v>47.8876703785103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901415</v>
      </c>
      <c r="O31" s="498">
        <f t="shared" ca="1" si="17"/>
        <v>47.8876703785103</v>
      </c>
      <c r="P31" s="498">
        <f t="shared" ca="1" si="18"/>
        <v>47.8876703785103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901415</v>
      </c>
      <c r="O33" s="93">
        <f t="shared" ca="1" si="17"/>
        <v>47.8876703785103</v>
      </c>
      <c r="P33" s="93">
        <f t="shared" ca="1" si="18"/>
        <v>47.8876703785103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3382730</v>
      </c>
      <c r="M37" s="858">
        <f t="shared" ca="1" si="24"/>
        <v>2825263</v>
      </c>
      <c r="N37" s="858">
        <f t="shared" ca="1" si="24"/>
        <v>2155271.6800000002</v>
      </c>
      <c r="O37" s="858">
        <f t="shared" ca="1" si="17"/>
        <v>63.71397303361487</v>
      </c>
      <c r="P37" s="858">
        <f t="shared" ca="1" si="18"/>
        <v>76.285700835639034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600868</v>
      </c>
      <c r="N41" s="85">
        <f t="shared" ca="1" si="25"/>
        <v>405673</v>
      </c>
      <c r="O41" s="85">
        <f t="shared" ref="O41:O49" ca="1" si="26">IF(L41&gt;0,N41*100/L41,0)</f>
        <v>68.665030467163163</v>
      </c>
      <c r="P41" s="85">
        <f t="shared" ref="P41:P49" ca="1" si="27">IF(M41&gt;0,N41*100/M41,0)</f>
        <v>67.51449569622612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600868</v>
      </c>
      <c r="N43" s="92">
        <f t="shared" ca="1" si="28"/>
        <v>405673</v>
      </c>
      <c r="O43" s="92">
        <f t="shared" ca="1" si="26"/>
        <v>68.665030467163163</v>
      </c>
      <c r="P43" s="92">
        <f t="shared" ca="1" si="27"/>
        <v>67.51449569622612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600868</v>
      </c>
      <c r="N44" s="498">
        <f t="shared" ca="1" si="29"/>
        <v>405673</v>
      </c>
      <c r="O44" s="498">
        <f t="shared" ca="1" si="26"/>
        <v>68.665030467163163</v>
      </c>
      <c r="P44" s="498">
        <f t="shared" ca="1" si="27"/>
        <v>67.51449569622612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IFERROR(__xludf.DUMMYFUNCTION("IMPORTRANGE(""https://docs.google.com/spreadsheets/d/1MeEWN-I1oV_STSDYn1IFDPWt_1FKiwhDph83XaGc0o0/edit?usp=sharing"",""งบพรบ!R86"")"),600868)</f>
        <v>600868</v>
      </c>
      <c r="N46" s="93">
        <f ca="1">IFERROR(__xludf.DUMMYFUNCTION("IMPORTRANGE(""https://docs.google.com/spreadsheets/d/1MeEWN-I1oV_STSDYn1IFDPWt_1FKiwhDph83XaGc0o0/edit?usp=sharing"",""งบพรบ!T86"")"),405673)</f>
        <v>405673</v>
      </c>
      <c r="O46" s="93">
        <f t="shared" ca="1" si="26"/>
        <v>68.665030467163163</v>
      </c>
      <c r="P46" s="93">
        <f t="shared" ca="1" si="27"/>
        <v>67.51449569622612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537500</v>
      </c>
      <c r="N53" s="116">
        <f t="shared" ca="1" si="31"/>
        <v>477522.51</v>
      </c>
      <c r="O53" s="116">
        <f t="shared" ref="O53:O61" ca="1" si="32">IF(L53&gt;0,N53*100/L53,0)</f>
        <v>67.570752794679493</v>
      </c>
      <c r="P53" s="116">
        <f t="shared" ref="P53:P61" ca="1" si="33">IF(M53&gt;0,N53*100/M53,0)</f>
        <v>88.841397209302329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537500</v>
      </c>
      <c r="N55" s="123">
        <f t="shared" ca="1" si="34"/>
        <v>477522.51</v>
      </c>
      <c r="O55" s="123">
        <f t="shared" ca="1" si="32"/>
        <v>67.570752794679493</v>
      </c>
      <c r="P55" s="123">
        <f t="shared" ca="1" si="33"/>
        <v>88.841397209302329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507600</v>
      </c>
      <c r="N56" s="498">
        <f t="shared" ca="1" si="35"/>
        <v>447622.51</v>
      </c>
      <c r="O56" s="498">
        <f t="shared" ca="1" si="32"/>
        <v>66.138077718676129</v>
      </c>
      <c r="P56" s="498">
        <f t="shared" ca="1" si="33"/>
        <v>88.184103624901496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IFERROR(__xludf.DUMMYFUNCTION("IMPORTRANGE(""https://docs.google.com/spreadsheets/d/1MeEWN-I1oV_STSDYn1IFDPWt_1FKiwhDph83XaGc0o0/edit?usp=sharing"",""งบพรบ!AB86"")"),507600)</f>
        <v>507600</v>
      </c>
      <c r="N58" s="93">
        <f ca="1">IFERROR(__xludf.DUMMYFUNCTION("IMPORTRANGE(""https://docs.google.com/spreadsheets/d/1MeEWN-I1oV_STSDYn1IFDPWt_1FKiwhDph83XaGc0o0/edit?usp=sharing"",""งบพรบ!AD86"")"),447622.51)</f>
        <v>447622.51</v>
      </c>
      <c r="O58" s="93">
        <f t="shared" ca="1" si="32"/>
        <v>66.138077718676129</v>
      </c>
      <c r="P58" s="93">
        <f t="shared" ca="1" si="33"/>
        <v>88.184103624901496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440850</v>
      </c>
      <c r="N132" s="155">
        <f t="shared" ca="1" si="69"/>
        <v>366381</v>
      </c>
      <c r="O132" s="155">
        <f t="shared" ref="O132:O140" ca="1" si="70">IF(L132&gt;0,N132*100/L132,0)</f>
        <v>67.404586472390093</v>
      </c>
      <c r="P132" s="155">
        <f t="shared" ref="P132:P140" ca="1" si="71">IF(M132&gt;0,N132*100/M132,0)</f>
        <v>83.107859816264039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440850</v>
      </c>
      <c r="N134" s="93">
        <f t="shared" ca="1" si="72"/>
        <v>366381</v>
      </c>
      <c r="O134" s="93">
        <f t="shared" ca="1" si="70"/>
        <v>67.404586472390093</v>
      </c>
      <c r="P134" s="93">
        <f t="shared" ca="1" si="71"/>
        <v>83.107859816264039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337850</v>
      </c>
      <c r="N135" s="498">
        <f t="shared" ca="1" si="73"/>
        <v>263381</v>
      </c>
      <c r="O135" s="498">
        <f t="shared" ca="1" si="70"/>
        <v>59.783908933050355</v>
      </c>
      <c r="P135" s="498">
        <f t="shared" ca="1" si="71"/>
        <v>77.957969513097524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IFERROR(__xludf.DUMMYFUNCTION("IMPORTRANGE(""https://docs.google.com/spreadsheets/d/1MeEWN-I1oV_STSDYn1IFDPWt_1FKiwhDph83XaGc0o0/edit?usp=sharing"",""งบพรบ!BP86"")"),337850)</f>
        <v>337850</v>
      </c>
      <c r="N137" s="93">
        <f ca="1">IFERROR(__xludf.DUMMYFUNCTION("IMPORTRANGE(""https://docs.google.com/spreadsheets/d/1MeEWN-I1oV_STSDYn1IFDPWt_1FKiwhDph83XaGc0o0/edit?usp=sharing"",""งบพรบ!BR86"")"),263381)</f>
        <v>263381</v>
      </c>
      <c r="O137" s="93">
        <f t="shared" ca="1" si="70"/>
        <v>59.783908933050355</v>
      </c>
      <c r="P137" s="93">
        <f t="shared" ca="1" si="71"/>
        <v>77.957969513097524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44235</v>
      </c>
      <c r="O165" s="155">
        <f t="shared" ref="O165:O173" ca="1" si="85">IF(L165&gt;0,N165*100/L165,0)</f>
        <v>183.81466860585914</v>
      </c>
      <c r="P165" s="155">
        <f t="shared" ref="P165:P173" ca="1" si="86">IF(M165&gt;0,N165*100/M165,0)</f>
        <v>99.12605042016807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44235</v>
      </c>
      <c r="O167" s="93">
        <f t="shared" ca="1" si="85"/>
        <v>183.81466860585914</v>
      </c>
      <c r="P167" s="93">
        <f t="shared" ca="1" si="86"/>
        <v>99.12605042016807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44235</v>
      </c>
      <c r="O168" s="498">
        <f t="shared" ca="1" si="85"/>
        <v>183.81466860585914</v>
      </c>
      <c r="P168" s="498">
        <f t="shared" ca="1" si="86"/>
        <v>99.12605042016807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IFERROR(__xludf.DUMMYFUNCTION("IMPORTRANGE(""https://docs.google.com/spreadsheets/d/1MeEWN-I1oV_STSDYn1IFDPWt_1FKiwhDph83XaGc0o0/edit?usp=sharing"",""งบพรบ!CL86"")"),44235)</f>
        <v>44235</v>
      </c>
      <c r="O170" s="93">
        <f t="shared" ca="1" si="85"/>
        <v>183.81466860585914</v>
      </c>
      <c r="P170" s="93">
        <f t="shared" ca="1" si="86"/>
        <v>99.12605042016807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170500</v>
      </c>
      <c r="N181" s="155">
        <f t="shared" ca="1" si="92"/>
        <v>104480</v>
      </c>
      <c r="O181" s="155">
        <f t="shared" ref="O181:O189" ca="1" si="93">IF(L181&gt;0,N181*100/L181,0)</f>
        <v>59.229024943310655</v>
      </c>
      <c r="P181" s="155">
        <f t="shared" ref="P181:P189" ca="1" si="94">IF(M181&gt;0,N181*100/M181,0)</f>
        <v>61.278592375366571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170500</v>
      </c>
      <c r="N183" s="93">
        <f t="shared" ca="1" si="95"/>
        <v>104480</v>
      </c>
      <c r="O183" s="93">
        <f t="shared" ca="1" si="93"/>
        <v>59.229024943310655</v>
      </c>
      <c r="P183" s="93">
        <f t="shared" ca="1" si="94"/>
        <v>61.278592375366571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170500</v>
      </c>
      <c r="N184" s="498">
        <f t="shared" ca="1" si="96"/>
        <v>104480</v>
      </c>
      <c r="O184" s="498">
        <f t="shared" ca="1" si="93"/>
        <v>59.229024943310655</v>
      </c>
      <c r="P184" s="498">
        <f t="shared" ca="1" si="94"/>
        <v>61.278592375366571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IFERROR(__xludf.DUMMYFUNCTION("IMPORTRANGE(""https://docs.google.com/spreadsheets/d/1MeEWN-I1oV_STSDYn1IFDPWt_1FKiwhDph83XaGc0o0/edit?usp=sharing"",""งบพรบ!CT86"")"),170500)</f>
        <v>170500</v>
      </c>
      <c r="N186" s="93">
        <f ca="1">IFERROR(__xludf.DUMMYFUNCTION("IMPORTRANGE(""https://docs.google.com/spreadsheets/d/1MeEWN-I1oV_STSDYn1IFDPWt_1FKiwhDph83XaGc0o0/edit?usp=sharing"",""งบพรบ!CV86"")"),104480)</f>
        <v>104480</v>
      </c>
      <c r="O186" s="93">
        <f t="shared" ca="1" si="93"/>
        <v>59.229024943310655</v>
      </c>
      <c r="P186" s="93">
        <f t="shared" ca="1" si="94"/>
        <v>61.278592375366571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2980</v>
      </c>
      <c r="O191" s="155">
        <f ca="1">IF(L191&gt;0,N191*100/L191,0)</f>
        <v>49.666666666666664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45000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56500</v>
      </c>
      <c r="O209" s="155">
        <f ca="1">IF(L209&gt;0,N209*100/L209,0)</f>
        <v>57.653061224489797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59400</v>
      </c>
      <c r="O298" s="155">
        <f t="shared" ref="O298:O306" ca="1" si="136">IF(L298&gt;0,N298*100/L298,0)</f>
        <v>72.087378640776706</v>
      </c>
      <c r="P298" s="155">
        <f t="shared" ref="P298:P306" ca="1" si="137">IF(M298&gt;0,N298*100/M298,0)</f>
        <v>92.236024844720504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59400</v>
      </c>
      <c r="O300" s="93">
        <f t="shared" ca="1" si="136"/>
        <v>72.087378640776706</v>
      </c>
      <c r="P300" s="93">
        <f t="shared" ca="1" si="137"/>
        <v>92.236024844720504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59400</v>
      </c>
      <c r="O301" s="498">
        <f t="shared" ca="1" si="136"/>
        <v>72.087378640776706</v>
      </c>
      <c r="P301" s="498">
        <f t="shared" ca="1" si="137"/>
        <v>92.236024844720504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IFERROR(__xludf.DUMMYFUNCTION("IMPORTRANGE(""https://docs.google.com/spreadsheets/d/1MeEWN-I1oV_STSDYn1IFDPWt_1FKiwhDph83XaGc0o0/edit?usp=sharing"",""งบพรบ!DX86"")"),64400)</f>
        <v>64400</v>
      </c>
      <c r="N303" s="93">
        <f ca="1">IFERROR(__xludf.DUMMYFUNCTION("IMPORTRANGE(""https://docs.google.com/spreadsheets/d/1MeEWN-I1oV_STSDYn1IFDPWt_1FKiwhDph83XaGc0o0/edit?usp=sharing"",""งบพรบ!DZ86"")"),59400)</f>
        <v>59400</v>
      </c>
      <c r="O303" s="93">
        <f t="shared" ca="1" si="136"/>
        <v>72.087378640776706</v>
      </c>
      <c r="P303" s="93">
        <f t="shared" ca="1" si="137"/>
        <v>92.236024844720504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218500</v>
      </c>
      <c r="N315" s="155">
        <f t="shared" ca="1" si="143"/>
        <v>148692</v>
      </c>
      <c r="O315" s="155">
        <f t="shared" ref="O315:O323" ca="1" si="144">IF(L315&gt;0,N315*100/L315,0)</f>
        <v>50.233783783783785</v>
      </c>
      <c r="P315" s="155">
        <f t="shared" ref="P315:P323" ca="1" si="145">IF(M315&gt;0,N315*100/M315,0)</f>
        <v>68.0512585812357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218500</v>
      </c>
      <c r="N317" s="93">
        <f t="shared" ca="1" si="146"/>
        <v>148692</v>
      </c>
      <c r="O317" s="93">
        <f t="shared" ca="1" si="144"/>
        <v>50.233783783783785</v>
      </c>
      <c r="P317" s="93">
        <f t="shared" ca="1" si="145"/>
        <v>68.0512585812357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218500</v>
      </c>
      <c r="N318" s="498">
        <f t="shared" ca="1" si="147"/>
        <v>148692</v>
      </c>
      <c r="O318" s="498">
        <f t="shared" ca="1" si="144"/>
        <v>50.233783783783785</v>
      </c>
      <c r="P318" s="498">
        <f t="shared" ca="1" si="145"/>
        <v>68.0512585812357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IFERROR(__xludf.DUMMYFUNCTION("IMPORTRANGE(""https://docs.google.com/spreadsheets/d/1MeEWN-I1oV_STSDYn1IFDPWt_1FKiwhDph83XaGc0o0/edit?usp=sharing"",""งบพรบ!EH86"")"),218500)</f>
        <v>218500</v>
      </c>
      <c r="N320" s="93">
        <f ca="1">IFERROR(__xludf.DUMMYFUNCTION("IMPORTRANGE(""https://docs.google.com/spreadsheets/d/1MeEWN-I1oV_STSDYn1IFDPWt_1FKiwhDph83XaGc0o0/edit?usp=sharing"",""งบพรบ!EJ86"")"),148692)</f>
        <v>148692</v>
      </c>
      <c r="O320" s="93">
        <f t="shared" ca="1" si="144"/>
        <v>50.233783783783785</v>
      </c>
      <c r="P320" s="93">
        <f t="shared" ca="1" si="145"/>
        <v>68.0512585812357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2482</v>
      </c>
      <c r="K327" s="446">
        <f ca="1">IF(I327&gt;0,J327*100/I327,0)</f>
        <v>190.92307692307693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88212</v>
      </c>
      <c r="O328" s="155">
        <f t="shared" ref="O328:O336" ca="1" si="150">IF(L328&gt;0,N328*100/L328,0)</f>
        <v>52.50714285714286</v>
      </c>
      <c r="P328" s="155">
        <f t="shared" ref="P328:P336" ca="1" si="151">IF(M328&gt;0,N328*100/M328,0)</f>
        <v>68.64747081712062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88212</v>
      </c>
      <c r="O330" s="93">
        <f t="shared" ca="1" si="150"/>
        <v>52.50714285714286</v>
      </c>
      <c r="P330" s="93">
        <f t="shared" ca="1" si="151"/>
        <v>68.64747081712062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88212</v>
      </c>
      <c r="O331" s="498">
        <f t="shared" ca="1" si="150"/>
        <v>52.50714285714286</v>
      </c>
      <c r="P331" s="498">
        <f t="shared" ca="1" si="151"/>
        <v>68.64747081712062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IFERROR(__xludf.DUMMYFUNCTION("IMPORTRANGE(""https://docs.google.com/spreadsheets/d/1MeEWN-I1oV_STSDYn1IFDPWt_1FKiwhDph83XaGc0o0/edit?usp=sharing"",""งบพรบ!ER86"")"),128500)</f>
        <v>128500</v>
      </c>
      <c r="N333" s="93">
        <f ca="1">IFERROR(__xludf.DUMMYFUNCTION("IMPORTRANGE(""https://docs.google.com/spreadsheets/d/1MeEWN-I1oV_STSDYn1IFDPWt_1FKiwhDph83XaGc0o0/edit?usp=sharing"",""งบพรบ!ET86"")"),88212)</f>
        <v>88212</v>
      </c>
      <c r="O333" s="93">
        <f t="shared" ca="1" si="150"/>
        <v>52.50714285714286</v>
      </c>
      <c r="P333" s="93">
        <f t="shared" ca="1" si="151"/>
        <v>68.64747081712062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IFERROR(__xludf.DUMMYFUNCTION("IMPORTRANGE(""https://docs.google.com/spreadsheets/d/1kVcqe37tkHyjCSG3S0O1AXqVkqjo8mSIZil3BcpIysc/edit?usp=sharing"",""ศูนย์!D86"")"),2359)</f>
        <v>2359</v>
      </c>
      <c r="K338" s="498">
        <f ca="1">IF(I338&gt;0,J338*100/I338,0)</f>
        <v>181.46153846153845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IFERROR(__xludf.DUMMYFUNCTION("IMPORTRANGE(""https://docs.google.com/spreadsheets/d/1kVcqe37tkHyjCSG3S0O1AXqVkqjo8mSIZil3BcpIysc/edit?usp=sharing"",""ศูนย์!F86"")"),90)</f>
        <v>90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590170</v>
      </c>
      <c r="N345" s="155">
        <f t="shared" ca="1" si="155"/>
        <v>432926.17</v>
      </c>
      <c r="O345" s="155">
        <f t="shared" ref="O345:O353" ca="1" si="156">IF(L345&gt;0,N345*100/L345,0)</f>
        <v>58.613635071282545</v>
      </c>
      <c r="P345" s="155">
        <f t="shared" ref="P345:P353" ca="1" si="157">IF(M345&gt;0,N345*100/M345,0)</f>
        <v>73.3561804225901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590170</v>
      </c>
      <c r="N347" s="93">
        <f t="shared" ca="1" si="158"/>
        <v>432926.17</v>
      </c>
      <c r="O347" s="93">
        <f t="shared" ca="1" si="156"/>
        <v>58.613635071282545</v>
      </c>
      <c r="P347" s="93">
        <f t="shared" ca="1" si="157"/>
        <v>73.3561804225901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552370</v>
      </c>
      <c r="N348" s="498">
        <f t="shared" ca="1" si="159"/>
        <v>395126.17</v>
      </c>
      <c r="O348" s="498">
        <f t="shared" ca="1" si="156"/>
        <v>56.381354432727846</v>
      </c>
      <c r="P348" s="498">
        <f t="shared" ca="1" si="157"/>
        <v>71.53288013469232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IFERROR(__xludf.DUMMYFUNCTION("IMPORTRANGE(""https://docs.google.com/spreadsheets/d/1MeEWN-I1oV_STSDYn1IFDPWt_1FKiwhDph83XaGc0o0/edit?usp=sharing"",""งบพรบ!FB86"")"),552370)</f>
        <v>552370</v>
      </c>
      <c r="N350" s="93">
        <f ca="1">IFERROR(__xludf.DUMMYFUNCTION("IMPORTRANGE(""https://docs.google.com/spreadsheets/d/1MeEWN-I1oV_STSDYn1IFDPWt_1FKiwhDph83XaGc0o0/edit?usp=sharing"",""งบพรบ!FD86"")"),395126.17)</f>
        <v>395126.17</v>
      </c>
      <c r="O350" s="93">
        <f t="shared" ca="1" si="156"/>
        <v>56.381354432727846</v>
      </c>
      <c r="P350" s="93">
        <f t="shared" ca="1" si="157"/>
        <v>71.53288013469232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IFERROR(__xludf.DUMMYFUNCTION("IMPORTRANGE(""https://docs.google.com/spreadsheets/d/1XWAQStnk-4SwqDmLtmXYiTMKHgktTP8We1SCoS47DrQ/edit?usp=sharing"",""จัดที่ดิน!W86"")"),126)</f>
        <v>126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IFERROR(__xludf.DUMMYFUNCTION("IMPORTRANGE(""https://docs.google.com/spreadsheets/d/1XWAQStnk-4SwqDmLtmXYiTMKHgktTP8We1SCoS47DrQ/edit?usp=sharing"",""จัดที่ดิน!X86"")"),978.22)</f>
        <v>978.22</v>
      </c>
      <c r="K359" s="498">
        <f t="shared" ca="1" si="161"/>
        <v>69.872857142857143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IFERROR(__xludf.DUMMYFUNCTION("IMPORTRANGE(""https://docs.google.com/spreadsheets/d/1XWAQStnk-4SwqDmLtmXYiTMKHgktTP8We1SCoS47DrQ/edit?usp=sharing"",""จัดที่ดิน!Y86"")"),88)</f>
        <v>88</v>
      </c>
      <c r="K360" s="498">
        <f t="shared" ca="1" si="161"/>
        <v>62.857142857142854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IFERROR(__xludf.DUMMYFUNCTION("IMPORTRANGE(""https://docs.google.com/spreadsheets/d/1XWAQStnk-4SwqDmLtmXYiTMKHgktTP8We1SCoS47DrQ/edit?usp=sharing"",""จัดที่ดิน!Z86"")"),655.569999999999)</f>
        <v>655.56999999999903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292</v>
      </c>
      <c r="K364" s="480">
        <f t="shared" ca="1" si="161"/>
        <v>100.68965517241379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IFERROR(__xludf.DUMMYFUNCTION("IMPORTRANGE(""https://docs.google.com/spreadsheets/d/1XWAQStnk-4SwqDmLtmXYiTMKHgktTP8We1SCoS47DrQ/edit?usp=sharing"",""จัดที่ดิน!E86"")"),58)</f>
        <v>58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IFERROR(__xludf.DUMMYFUNCTION("IMPORTRANGE(""https://docs.google.com/spreadsheets/d/1XWAQStnk-4SwqDmLtmXYiTMKHgktTP8We1SCoS47DrQ/edit?usp=sharing"",""จัดที่ดิน!F86"")"),420.4)</f>
        <v>420.4</v>
      </c>
      <c r="K369" s="498">
        <f t="shared" ca="1" si="163"/>
        <v>105.1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IFERROR(__xludf.DUMMYFUNCTION("IMPORTRANGE(""https://docs.google.com/spreadsheets/d/1XWAQStnk-4SwqDmLtmXYiTMKHgktTP8We1SCoS47DrQ/edit?usp=sharing"",""จัดที่ดิน!G86"")"),46)</f>
        <v>46</v>
      </c>
      <c r="K370" s="498">
        <f t="shared" ca="1" si="163"/>
        <v>115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IFERROR(__xludf.DUMMYFUNCTION("IMPORTRANGE(""https://docs.google.com/spreadsheets/d/1XWAQStnk-4SwqDmLtmXYiTMKHgktTP8We1SCoS47DrQ/edit?usp=sharing"",""จัดที่ดิน!H86"")"),320.74)</f>
        <v>320.74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246</v>
      </c>
      <c r="K374" s="492">
        <f t="shared" ca="1" si="163"/>
        <v>98.4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IFERROR(__xludf.DUMMYFUNCTION("IMPORTRANGE(""https://docs.google.com/spreadsheets/d/1XWAQStnk-4SwqDmLtmXYiTMKHgktTP8We1SCoS47DrQ/edit?usp=sharing"",""จัดที่ดิน!AH86"")"),68)</f>
        <v>68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IFERROR(__xludf.DUMMYFUNCTION("IMPORTRANGE(""https://docs.google.com/spreadsheets/d/1XWAQStnk-4SwqDmLtmXYiTMKHgktTP8We1SCoS47DrQ/edit?usp=sharing"",""จัดที่ดิน!AI86"")"),557.82)</f>
        <v>557.82000000000005</v>
      </c>
      <c r="K378" s="498">
        <f t="shared" ca="1" si="164"/>
        <v>55.782000000000011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IFERROR(__xludf.DUMMYFUNCTION("IMPORTRANGE(""https://docs.google.com/spreadsheets/d/1XWAQStnk-4SwqDmLtmXYiTMKHgktTP8We1SCoS47DrQ/edit?usp=sharing"",""จัดที่ดิน!AJ86"")"),246)</f>
        <v>246</v>
      </c>
      <c r="K379" s="498">
        <f t="shared" ca="1" si="164"/>
        <v>98.4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IFERROR(__xludf.DUMMYFUNCTION("IMPORTRANGE(""https://docs.google.com/spreadsheets/d/1XWAQStnk-4SwqDmLtmXYiTMKHgktTP8We1SCoS47DrQ/edit?usp=sharing"",""จัดที่ดิน!AK86"")"),2827.33)</f>
        <v>2827.33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IFERROR(__xludf.DUMMYFUNCTION("IMPORTRANGE(""https://docs.google.com/spreadsheets/d/1XWAQStnk-4SwqDmLtmXYiTMKHgktTP8We1SCoS47DrQ/edit?usp=sharing"",""จัดที่ดิน!AL86"")"),246)</f>
        <v>246</v>
      </c>
      <c r="K381" s="498">
        <f t="shared" ca="1" si="164"/>
        <v>98.4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IFERROR(__xludf.DUMMYFUNCTION("IMPORTRANGE(""https://docs.google.com/spreadsheets/d/1XWAQStnk-4SwqDmLtmXYiTMKHgktTP8We1SCoS47DrQ/edit?usp=sharing"",""จัดที่ดิน!AM86"")"),2827.33)</f>
        <v>2827.33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IFERROR(__xludf.DUMMYFUNCTION("IMPORTRANGE(""https://docs.google.com/spreadsheets/d/1XWAQStnk-4SwqDmLtmXYiTMKHgktTP8We1SCoS47DrQ/edit?usp=sharing"",""จัดที่ดิน!AP86"")"),9)</f>
        <v>9</v>
      </c>
      <c r="K385" s="506">
        <f ca="1">IF(I385&gt;0,J385*100/I385,0)</f>
        <v>45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901415</v>
      </c>
      <c r="O414" s="553">
        <f ca="1">IF(L414&gt;0,N414*100/L414,0)</f>
        <v>47.8876703785103</v>
      </c>
      <c r="P414" s="553">
        <f ca="1">IF(M414&gt;0,N414*100/M414,0)</f>
        <v>47.8876703785103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73740</v>
      </c>
      <c r="O419" s="155">
        <f t="shared" ref="O419:O424" ca="1" si="185">IF(L419&gt;0,N419*100/L419,0)</f>
        <v>93.745232646834481</v>
      </c>
      <c r="P419" s="155">
        <f t="shared" ref="P419:P424" ca="1" si="186">IF(M419&gt;0,N419*100/M419,0)</f>
        <v>93.745232646834481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73740</v>
      </c>
      <c r="O421" s="93">
        <f t="shared" ca="1" si="185"/>
        <v>93.745232646834481</v>
      </c>
      <c r="P421" s="93">
        <f t="shared" ca="1" si="186"/>
        <v>93.745232646834481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73740</v>
      </c>
      <c r="O422" s="498">
        <f t="shared" ca="1" si="185"/>
        <v>93.745232646834481</v>
      </c>
      <c r="P422" s="498">
        <f t="shared" ca="1" si="186"/>
        <v>93.745232646834481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73740</v>
      </c>
      <c r="O424" s="93">
        <f t="shared" ca="1" si="185"/>
        <v>93.745232646834481</v>
      </c>
      <c r="P424" s="93">
        <f t="shared" ca="1" si="186"/>
        <v>93.745232646834481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25340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182670</v>
      </c>
      <c r="O444" s="195">
        <f t="shared" ref="O444:O449" ca="1" si="198">IF(L444&gt;0,N444*100/L444,0)</f>
        <v>32.877969762419006</v>
      </c>
      <c r="P444" s="195">
        <f t="shared" ref="P444:P449" ca="1" si="199">IF(M444&gt;0,N444*100/M444,0)</f>
        <v>32.877969762419006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182670</v>
      </c>
      <c r="O446" s="93">
        <f t="shared" ca="1" si="198"/>
        <v>32.877969762419006</v>
      </c>
      <c r="P446" s="93">
        <f t="shared" ca="1" si="199"/>
        <v>32.877969762419006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182670</v>
      </c>
      <c r="O447" s="498">
        <f t="shared" ca="1" si="198"/>
        <v>32.877969762419006</v>
      </c>
      <c r="P447" s="498">
        <f t="shared" ca="1" si="199"/>
        <v>32.877969762419006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182670</v>
      </c>
      <c r="O449" s="93">
        <f t="shared" ca="1" si="198"/>
        <v>32.877969762419006</v>
      </c>
      <c r="P449" s="93">
        <f t="shared" ca="1" si="199"/>
        <v>32.877969762419006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78000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25470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76353</v>
      </c>
      <c r="O467" s="195">
        <f t="shared" ref="O467:O472" ca="1" si="207">IF(L467&gt;0,N467*100/L467,0)</f>
        <v>40.210550707540961</v>
      </c>
      <c r="P467" s="195">
        <f t="shared" ref="P467:P472" ca="1" si="208">IF(M467&gt;0,N467*100/M467,0)</f>
        <v>40.210550707540961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76353</v>
      </c>
      <c r="O469" s="93">
        <f t="shared" ca="1" si="207"/>
        <v>40.210550707540961</v>
      </c>
      <c r="P469" s="93">
        <f t="shared" ca="1" si="208"/>
        <v>40.210550707540961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76353</v>
      </c>
      <c r="O470" s="498">
        <f t="shared" ca="1" si="207"/>
        <v>40.210550707540961</v>
      </c>
      <c r="P470" s="498">
        <f t="shared" ca="1" si="208"/>
        <v>40.210550707540961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76353</v>
      </c>
      <c r="O472" s="93">
        <f t="shared" ca="1" si="207"/>
        <v>40.210550707540961</v>
      </c>
      <c r="P472" s="93">
        <f t="shared" ca="1" si="208"/>
        <v>40.210550707540961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11210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181.36</v>
      </c>
      <c r="K483" s="498">
        <f ca="1">IF(I483&gt;0,J483*100/I483,0)</f>
        <v>100.75555555555556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121080</v>
      </c>
      <c r="O523" s="195">
        <f t="shared" ref="O523:O528" ca="1" si="227">IF(L523&gt;0,N523*100/L523,0)</f>
        <v>41.901993355481729</v>
      </c>
      <c r="P523" s="195">
        <f t="shared" ref="P523:P528" ca="1" si="228">IF(M523&gt;0,N523*100/M523,0)</f>
        <v>41.901993355481729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121080</v>
      </c>
      <c r="O525" s="93">
        <f t="shared" ca="1" si="227"/>
        <v>41.901993355481729</v>
      </c>
      <c r="P525" s="93">
        <f t="shared" ca="1" si="228"/>
        <v>41.901993355481729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121080</v>
      </c>
      <c r="O526" s="498">
        <f t="shared" ca="1" si="227"/>
        <v>41.901993355481729</v>
      </c>
      <c r="P526" s="498">
        <f t="shared" ca="1" si="228"/>
        <v>41.901993355481729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121080</v>
      </c>
      <c r="O528" s="93">
        <f t="shared" ca="1" si="227"/>
        <v>41.901993355481729</v>
      </c>
      <c r="P528" s="93">
        <f t="shared" ca="1" si="228"/>
        <v>41.901993355481729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14880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256612</v>
      </c>
      <c r="O544" s="155">
        <f t="shared" ref="O544:O549" ca="1" si="237">IF(L544&gt;0,N544*100/L544,0)</f>
        <v>66.069851568635031</v>
      </c>
      <c r="P544" s="155">
        <f t="shared" ref="P544:P549" ca="1" si="238">IF(M544&gt;0,N544*100/M544,0)</f>
        <v>66.069851568635031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256612</v>
      </c>
      <c r="O546" s="93">
        <f t="shared" ca="1" si="237"/>
        <v>66.069851568635031</v>
      </c>
      <c r="P546" s="93">
        <f t="shared" ca="1" si="238"/>
        <v>66.069851568635031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256612</v>
      </c>
      <c r="O547" s="498">
        <f t="shared" ca="1" si="237"/>
        <v>66.069851568635031</v>
      </c>
      <c r="P547" s="498">
        <f t="shared" ca="1" si="238"/>
        <v>66.069851568635031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256612</v>
      </c>
      <c r="O549" s="93">
        <f t="shared" ca="1" si="237"/>
        <v>66.069851568635031</v>
      </c>
      <c r="P549" s="93">
        <f t="shared" ca="1" si="238"/>
        <v>66.069851568635031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78000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143612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35000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348</v>
      </c>
      <c r="K592" s="676">
        <f t="shared" ref="K592:K594" ca="1" si="254">IF(I592&gt;0,J592*100/I592,0)</f>
        <v>84.005214116738287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348</v>
      </c>
      <c r="K593" s="412">
        <f t="shared" ca="1" si="254"/>
        <v>84.005214116738287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36</v>
      </c>
      <c r="K594" s="412">
        <f t="shared" ca="1" si="254"/>
        <v>76.59574468085107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348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348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184860</v>
      </c>
      <c r="O629" s="195">
        <f t="shared" ref="O629:O634" ca="1" si="264">IF(L629&gt;0,N629*100/L629,0)</f>
        <v>50.19891108063706</v>
      </c>
      <c r="P629" s="195">
        <f t="shared" ref="P629:P634" ca="1" si="265">IF(M629&gt;0,N629*100/M629,0)</f>
        <v>50.19891108063706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184860</v>
      </c>
      <c r="O631" s="93">
        <f t="shared" ca="1" si="264"/>
        <v>50.19891108063706</v>
      </c>
      <c r="P631" s="93">
        <f t="shared" ca="1" si="265"/>
        <v>50.19891108063706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184860</v>
      </c>
      <c r="O632" s="498">
        <f t="shared" ca="1" si="264"/>
        <v>50.19891108063706</v>
      </c>
      <c r="P632" s="498">
        <f t="shared" ca="1" si="265"/>
        <v>50.19891108063706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184860</v>
      </c>
      <c r="O634" s="93">
        <f t="shared" ca="1" si="264"/>
        <v>50.19891108063706</v>
      </c>
      <c r="P634" s="93">
        <f t="shared" ca="1" si="265"/>
        <v>50.19891108063706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78000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106860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IFERROR(__xludf.DUMMYFUNCTION("IMPORTRANGE(""https://docs.google.com/spreadsheets/d/1XWAQStnk-4SwqDmLtmXYiTMKHgktTP8We1SCoS47DrQ/edit?usp=sharing"",""จัดที่ดิน!AU86"")"),59)</f>
        <v>59</v>
      </c>
      <c r="K647" s="163">
        <f t="shared" ca="1" si="271"/>
        <v>59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IFERROR(__xludf.DUMMYFUNCTION("IMPORTRANGE(""https://docs.google.com/spreadsheets/d/1XWAQStnk-4SwqDmLtmXYiTMKHgktTP8We1SCoS47DrQ/edit?usp=sharing"",""จัดที่ดิน!AV86"")"),15.1)</f>
        <v>15.1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IFERROR(__xludf.DUMMYFUNCTION("IMPORTRANGE(""https://docs.google.com/spreadsheets/d/1XWAQStnk-4SwqDmLtmXYiTMKHgktTP8We1SCoS47DrQ/edit?usp=sharing"",""จัดที่ดิน!AZ86"")"),14.7425)</f>
        <v>14.7425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ca="1" si="275">IF(M655&gt;0,N655*100/M655,0)</f>
        <v>48.412698412698411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6100</v>
      </c>
      <c r="O657" s="93">
        <f t="shared" ca="1" si="274"/>
        <v>48.412698412698411</v>
      </c>
      <c r="P657" s="93">
        <f t="shared" ca="1" si="275"/>
        <v>48.412698412698411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6100</v>
      </c>
      <c r="O658" s="498">
        <f t="shared" ca="1" si="274"/>
        <v>48.412698412698411</v>
      </c>
      <c r="P658" s="498">
        <f t="shared" ca="1" si="275"/>
        <v>48.412698412698411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6100</v>
      </c>
      <c r="O660" s="93">
        <f t="shared" ca="1" si="274"/>
        <v>48.412698412698411</v>
      </c>
      <c r="P660" s="93">
        <f t="shared" ca="1" si="275"/>
        <v>48.412698412698411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6100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900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900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346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270">
        <f ca="1">IFERROR(__xludf.DUMMYFUNCTION("IMPORTRANGE(""https://docs.google.com/spreadsheets/d/19vJNZY_5yjcGF2XGBMNZRCAIB0Kwfpjp8YEOfu-bneM/edit?usp=sharing"",""งานกองทุน!F86"")"),1765566.42)</f>
        <v>1765566.42</v>
      </c>
      <c r="K821" s="498">
        <f t="shared" ref="K821:K828" ca="1" si="335">IF(I821&gt;0,J821*100/I821,0)</f>
        <v>45.548071319678279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IFERROR(__xludf.DUMMYFUNCTION("IMPORTRANGE(""https://docs.google.com/spreadsheets/d/19vJNZY_5yjcGF2XGBMNZRCAIB0Kwfpjp8YEOfu-bneM/edit?usp=sharing"",""งานกองทุน!C86"")"),277)</f>
        <v>277</v>
      </c>
      <c r="J822" s="270">
        <f ca="1">IFERROR(__xludf.DUMMYFUNCTION("IMPORTRANGE(""https://docs.google.com/spreadsheets/d/19vJNZY_5yjcGF2XGBMNZRCAIB0Kwfpjp8YEOfu-bneM/edit?usp=sharing"",""งานกองทุน!E86"")"),148)</f>
        <v>148</v>
      </c>
      <c r="K822" s="498">
        <f t="shared" ca="1" si="335"/>
        <v>53.429602888086642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IFERROR(__xludf.DUMMYFUNCTION("IMPORTRANGE(""https://docs.google.com/spreadsheets/d/19vJNZY_5yjcGF2XGBMNZRCAIB0Kwfpjp8YEOfu-bneM/edit?usp=sharing"",""งานกองทุน!K86"")"),194038.28)</f>
        <v>194038.28</v>
      </c>
      <c r="K823" s="498">
        <f t="shared" ca="1" si="335"/>
        <v>11.49956518587552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IFERROR(__xludf.DUMMYFUNCTION("IMPORTRANGE(""https://docs.google.com/spreadsheets/d/19vJNZY_5yjcGF2XGBMNZRCAIB0Kwfpjp8YEOfu-bneM/edit?usp=sharing"",""งานกองทุน!J86"")"),49)</f>
        <v>49</v>
      </c>
      <c r="K824" s="498">
        <f t="shared" ca="1" si="335"/>
        <v>72.058823529411768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IFERROR(__xludf.DUMMYFUNCTION("IMPORTRANGE(""https://docs.google.com/spreadsheets/d/19vJNZY_5yjcGF2XGBMNZRCAIB0Kwfpjp8YEOfu-bneM/edit?usp=sharing"",""งานกองทุน!U86"")"),1540000)</f>
        <v>1540000</v>
      </c>
      <c r="K827" s="498">
        <f t="shared" ca="1" si="335"/>
        <v>91.666666666666671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IFERROR(__xludf.DUMMYFUNCTION("IMPORTRANGE(""https://docs.google.com/spreadsheets/d/19vJNZY_5yjcGF2XGBMNZRCAIB0Kwfpjp8YEOfu-bneM/edit?usp=sharing"",""งานกองทุน!T86"")"),32)</f>
        <v>32</v>
      </c>
      <c r="K828" s="506">
        <f t="shared" ca="1" si="335"/>
        <v>47.761194029850749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8C834-5574-4CE0-93F0-272B12741B9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1982244</v>
      </c>
      <c r="N8" s="22">
        <f t="shared" ca="1" si="0"/>
        <v>1261253.1499999999</v>
      </c>
      <c r="O8" s="22">
        <f t="shared" ref="O8:O16" ca="1" si="1">IF(L8&gt;0,N8*100/L8,0)</f>
        <v>54.451764383864436</v>
      </c>
      <c r="P8" s="22">
        <f t="shared" ref="P8:P16" ca="1" si="2">IF(M8&gt;0,N8*100/M8,0)</f>
        <v>63.627542825202134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1982244</v>
      </c>
      <c r="N10" s="30">
        <f t="shared" ca="1" si="3"/>
        <v>1261253.1499999999</v>
      </c>
      <c r="O10" s="30">
        <f t="shared" ca="1" si="1"/>
        <v>54.451764383864436</v>
      </c>
      <c r="P10" s="30">
        <f t="shared" ca="1" si="2"/>
        <v>63.627542825202134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1906244</v>
      </c>
      <c r="N11" s="498">
        <f t="shared" ca="1" si="4"/>
        <v>1185253.1499999999</v>
      </c>
      <c r="O11" s="498">
        <f t="shared" ca="1" si="1"/>
        <v>52.90656820856001</v>
      </c>
      <c r="P11" s="498">
        <f t="shared" ca="1" si="2"/>
        <v>62.177410132176149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1906244</v>
      </c>
      <c r="N13" s="93">
        <f t="shared" ca="1" si="5"/>
        <v>1185253.1499999999</v>
      </c>
      <c r="O13" s="93">
        <f t="shared" ca="1" si="1"/>
        <v>52.90656820856001</v>
      </c>
      <c r="P13" s="93">
        <f t="shared" ca="1" si="2"/>
        <v>62.177410132176149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1535158</v>
      </c>
      <c r="N18" s="22">
        <f t="shared" ca="1" si="8"/>
        <v>1040329.15</v>
      </c>
      <c r="O18" s="22">
        <f t="shared" ref="O18:O26" ca="1" si="9">IF(L18&gt;0,N18*100/L18,0)</f>
        <v>55.65668284123069</v>
      </c>
      <c r="P18" s="22">
        <f t="shared" ref="P18:P26" ca="1" si="10">IF(M18&gt;0,N18*100/M18,0)</f>
        <v>67.766910637211282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1535158</v>
      </c>
      <c r="N20" s="30">
        <f t="shared" ca="1" si="11"/>
        <v>1040329.15</v>
      </c>
      <c r="O20" s="30">
        <f t="shared" ca="1" si="9"/>
        <v>55.65668284123069</v>
      </c>
      <c r="P20" s="30">
        <f t="shared" ca="1" si="10"/>
        <v>67.766910637211282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1459158</v>
      </c>
      <c r="N21" s="498">
        <f t="shared" ca="1" si="12"/>
        <v>964329.15</v>
      </c>
      <c r="O21" s="498">
        <f t="shared" ca="1" si="9"/>
        <v>53.777299114985027</v>
      </c>
      <c r="P21" s="498">
        <f t="shared" ca="1" si="10"/>
        <v>66.088055577257563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1459158</v>
      </c>
      <c r="N23" s="93">
        <f t="shared" ca="1" si="13"/>
        <v>964329.15</v>
      </c>
      <c r="O23" s="93">
        <f t="shared" ca="1" si="9"/>
        <v>53.777299114985027</v>
      </c>
      <c r="P23" s="93">
        <f t="shared" ca="1" si="10"/>
        <v>66.088055577257563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220924</v>
      </c>
      <c r="O28" s="22">
        <f t="shared" ref="O28:O37" ca="1" si="17">IF(L28&gt;0,N28*100/L28,0)</f>
        <v>49.414206662700238</v>
      </c>
      <c r="P28" s="22">
        <f t="shared" ref="P28:P37" ca="1" si="18">IF(M28&gt;0,N28*100/M28,0)</f>
        <v>49.414206662700238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220924</v>
      </c>
      <c r="O30" s="30">
        <f t="shared" ca="1" si="17"/>
        <v>49.414206662700238</v>
      </c>
      <c r="P30" s="30">
        <f t="shared" ca="1" si="18"/>
        <v>49.414206662700238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220924</v>
      </c>
      <c r="O31" s="498">
        <f t="shared" ca="1" si="17"/>
        <v>49.414206662700238</v>
      </c>
      <c r="P31" s="498">
        <f t="shared" ca="1" si="18"/>
        <v>49.414206662700238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220924</v>
      </c>
      <c r="O33" s="93">
        <f t="shared" ca="1" si="17"/>
        <v>49.414206662700238</v>
      </c>
      <c r="P33" s="93">
        <f t="shared" ca="1" si="18"/>
        <v>49.414206662700238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1869190</v>
      </c>
      <c r="M37" s="858">
        <f t="shared" ca="1" si="24"/>
        <v>1535158</v>
      </c>
      <c r="N37" s="858">
        <f t="shared" ca="1" si="24"/>
        <v>1040329.15</v>
      </c>
      <c r="O37" s="858">
        <f t="shared" ca="1" si="17"/>
        <v>55.65668284123069</v>
      </c>
      <c r="P37" s="858">
        <f t="shared" ca="1" si="18"/>
        <v>67.766910637211282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339380</v>
      </c>
      <c r="N41" s="85">
        <f t="shared" ca="1" si="25"/>
        <v>223420</v>
      </c>
      <c r="O41" s="85">
        <f t="shared" ref="O41:O49" ca="1" si="26">IF(L41&gt;0,N41*100/L41,0)</f>
        <v>66.762288958613482</v>
      </c>
      <c r="P41" s="85">
        <f t="shared" ref="P41:P49" ca="1" si="27">IF(M41&gt;0,N41*100/M41,0)</f>
        <v>65.83181094937828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339380</v>
      </c>
      <c r="N43" s="92">
        <f t="shared" ca="1" si="28"/>
        <v>223420</v>
      </c>
      <c r="O43" s="92">
        <f t="shared" ca="1" si="26"/>
        <v>66.762288958613482</v>
      </c>
      <c r="P43" s="92">
        <f t="shared" ca="1" si="27"/>
        <v>65.83181094937828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339380</v>
      </c>
      <c r="N44" s="498">
        <f t="shared" ca="1" si="29"/>
        <v>223420</v>
      </c>
      <c r="O44" s="498">
        <f t="shared" ca="1" si="26"/>
        <v>66.762288958613482</v>
      </c>
      <c r="P44" s="498">
        <f t="shared" ca="1" si="27"/>
        <v>65.83181094937828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IFERROR(__xludf.DUMMYFUNCTION("IMPORTRANGE(""https://docs.google.com/spreadsheets/d/1MeEWN-I1oV_STSDYn1IFDPWt_1FKiwhDph83XaGc0o0/edit?usp=sharing"",""งบพรบ!R87"")"),339380)</f>
        <v>339380</v>
      </c>
      <c r="N46" s="93">
        <f ca="1">IFERROR(__xludf.DUMMYFUNCTION("IMPORTRANGE(""https://docs.google.com/spreadsheets/d/1MeEWN-I1oV_STSDYn1IFDPWt_1FKiwhDph83XaGc0o0/edit?usp=sharing"",""งบพรบ!T87"")"),223420)</f>
        <v>223420</v>
      </c>
      <c r="O46" s="93">
        <f t="shared" ca="1" si="26"/>
        <v>66.762288958613482</v>
      </c>
      <c r="P46" s="93">
        <f t="shared" ca="1" si="27"/>
        <v>65.83181094937828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232875</v>
      </c>
      <c r="N53" s="116">
        <f t="shared" ca="1" si="31"/>
        <v>178184.64</v>
      </c>
      <c r="O53" s="116">
        <f t="shared" ref="O53:O61" ca="1" si="32">IF(L53&gt;0,N53*100/L53,0)</f>
        <v>57.386357487922709</v>
      </c>
      <c r="P53" s="116">
        <f t="shared" ref="P53:P61" ca="1" si="33">IF(M53&gt;0,N53*100/M53,0)</f>
        <v>76.515143317230269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232875</v>
      </c>
      <c r="N55" s="123">
        <f t="shared" ca="1" si="34"/>
        <v>178184.64</v>
      </c>
      <c r="O55" s="123">
        <f t="shared" ca="1" si="32"/>
        <v>57.386357487922709</v>
      </c>
      <c r="P55" s="123">
        <f t="shared" ca="1" si="33"/>
        <v>76.515143317230269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232875</v>
      </c>
      <c r="N56" s="498">
        <f t="shared" ca="1" si="35"/>
        <v>178184.64</v>
      </c>
      <c r="O56" s="498">
        <f t="shared" ca="1" si="32"/>
        <v>57.386357487922709</v>
      </c>
      <c r="P56" s="498">
        <f t="shared" ca="1" si="33"/>
        <v>76.515143317230269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IFERROR(__xludf.DUMMYFUNCTION("IMPORTRANGE(""https://docs.google.com/spreadsheets/d/1MeEWN-I1oV_STSDYn1IFDPWt_1FKiwhDph83XaGc0o0/edit?usp=sharing"",""งบพรบ!AB87"")"),232875)</f>
        <v>232875</v>
      </c>
      <c r="N58" s="93">
        <f ca="1">IFERROR(__xludf.DUMMYFUNCTION("IMPORTRANGE(""https://docs.google.com/spreadsheets/d/1MeEWN-I1oV_STSDYn1IFDPWt_1FKiwhDph83XaGc0o0/edit?usp=sharing"",""งบพรบ!AD87"")"),178184.64)</f>
        <v>178184.64</v>
      </c>
      <c r="O58" s="93">
        <f t="shared" ca="1" si="32"/>
        <v>57.386357487922709</v>
      </c>
      <c r="P58" s="93">
        <f t="shared" ca="1" si="33"/>
        <v>76.515143317230269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349400</v>
      </c>
      <c r="N88" s="155">
        <f t="shared" ca="1" si="49"/>
        <v>206715.15</v>
      </c>
      <c r="O88" s="155">
        <f t="shared" ref="O88:O96" ca="1" si="50">IF(L88&gt;0,N88*100/L88,0)</f>
        <v>44.714503569110967</v>
      </c>
      <c r="P88" s="155">
        <f t="shared" ref="P88:P96" ca="1" si="51">IF(M88&gt;0,N88*100/M88,0)</f>
        <v>59.162893531768745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349400</v>
      </c>
      <c r="N90" s="93">
        <f t="shared" ca="1" si="52"/>
        <v>206715.15</v>
      </c>
      <c r="O90" s="93">
        <f t="shared" ca="1" si="50"/>
        <v>44.714503569110967</v>
      </c>
      <c r="P90" s="93">
        <f t="shared" ca="1" si="51"/>
        <v>59.162893531768745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349400</v>
      </c>
      <c r="N91" s="498">
        <f t="shared" ca="1" si="53"/>
        <v>206715.15</v>
      </c>
      <c r="O91" s="498">
        <f t="shared" ca="1" si="50"/>
        <v>44.714503569110967</v>
      </c>
      <c r="P91" s="498">
        <f t="shared" ca="1" si="51"/>
        <v>59.162893531768745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IFERROR(__xludf.DUMMYFUNCTION("IMPORTRANGE(""https://docs.google.com/spreadsheets/d/1MeEWN-I1oV_STSDYn1IFDPWt_1FKiwhDph83XaGc0o0/edit?usp=sharing"",""งบพรบ!AV87"")"),349400)</f>
        <v>349400</v>
      </c>
      <c r="N93" s="93">
        <f ca="1">IFERROR(__xludf.DUMMYFUNCTION("IMPORTRANGE(""https://docs.google.com/spreadsheets/d/1MeEWN-I1oV_STSDYn1IFDPWt_1FKiwhDph83XaGc0o0/edit?usp=sharing"",""งบพรบ!AX87"")"),206715.15)</f>
        <v>206715.15</v>
      </c>
      <c r="O93" s="93">
        <f t="shared" ca="1" si="50"/>
        <v>44.714503569110967</v>
      </c>
      <c r="P93" s="93">
        <f t="shared" ca="1" si="51"/>
        <v>59.162893531768745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33500</v>
      </c>
      <c r="N181" s="155">
        <f t="shared" ca="1" si="92"/>
        <v>26860</v>
      </c>
      <c r="O181" s="155">
        <f t="shared" ref="O181:O189" ca="1" si="93">IF(L181&gt;0,N181*100/L181,0)</f>
        <v>70.314136125654457</v>
      </c>
      <c r="P181" s="155">
        <f t="shared" ref="P181:P189" ca="1" si="94">IF(M181&gt;0,N181*100/M181,0)</f>
        <v>80.179104477611943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33500</v>
      </c>
      <c r="N183" s="93">
        <f t="shared" ca="1" si="95"/>
        <v>26860</v>
      </c>
      <c r="O183" s="93">
        <f t="shared" ca="1" si="93"/>
        <v>70.314136125654457</v>
      </c>
      <c r="P183" s="93">
        <f t="shared" ca="1" si="94"/>
        <v>80.179104477611943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33500</v>
      </c>
      <c r="N184" s="498">
        <f t="shared" ca="1" si="96"/>
        <v>26860</v>
      </c>
      <c r="O184" s="498">
        <f t="shared" ca="1" si="93"/>
        <v>70.314136125654457</v>
      </c>
      <c r="P184" s="498">
        <f t="shared" ca="1" si="94"/>
        <v>80.179104477611943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IFERROR(__xludf.DUMMYFUNCTION("IMPORTRANGE(""https://docs.google.com/spreadsheets/d/1MeEWN-I1oV_STSDYn1IFDPWt_1FKiwhDph83XaGc0o0/edit?usp=sharing"",""งบพรบ!CT87"")"),33500)</f>
        <v>33500</v>
      </c>
      <c r="N186" s="93">
        <f ca="1">IFERROR(__xludf.DUMMYFUNCTION("IMPORTRANGE(""https://docs.google.com/spreadsheets/d/1MeEWN-I1oV_STSDYn1IFDPWt_1FKiwhDph83XaGc0o0/edit?usp=sharing"",""งบพรบ!CV87"")"),26860)</f>
        <v>26860</v>
      </c>
      <c r="O186" s="93">
        <f t="shared" ca="1" si="93"/>
        <v>70.314136125654457</v>
      </c>
      <c r="P186" s="93">
        <f t="shared" ca="1" si="94"/>
        <v>80.179104477611943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181</v>
      </c>
      <c r="K327" s="446">
        <f ca="1">IF(I327&gt;0,J327*100/I327,0)</f>
        <v>90.5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75112</v>
      </c>
      <c r="O328" s="155">
        <f t="shared" ref="O328:O336" ca="1" si="150">IF(L328&gt;0,N328*100/L328,0)</f>
        <v>47.84203821656051</v>
      </c>
      <c r="P328" s="155">
        <f t="shared" ref="P328:P336" ca="1" si="151">IF(M328&gt;0,N328*100/M328,0)</f>
        <v>62.463201663201666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75112</v>
      </c>
      <c r="O330" s="93">
        <f t="shared" ca="1" si="150"/>
        <v>47.84203821656051</v>
      </c>
      <c r="P330" s="93">
        <f t="shared" ca="1" si="151"/>
        <v>62.463201663201666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75112</v>
      </c>
      <c r="O331" s="498">
        <f t="shared" ca="1" si="150"/>
        <v>47.84203821656051</v>
      </c>
      <c r="P331" s="498">
        <f t="shared" ca="1" si="151"/>
        <v>62.463201663201666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IFERROR(__xludf.DUMMYFUNCTION("IMPORTRANGE(""https://docs.google.com/spreadsheets/d/1MeEWN-I1oV_STSDYn1IFDPWt_1FKiwhDph83XaGc0o0/edit?usp=sharing"",""งบพรบ!ER87"")"),120250)</f>
        <v>120250</v>
      </c>
      <c r="N333" s="93">
        <f ca="1">IFERROR(__xludf.DUMMYFUNCTION("IMPORTRANGE(""https://docs.google.com/spreadsheets/d/1MeEWN-I1oV_STSDYn1IFDPWt_1FKiwhDph83XaGc0o0/edit?usp=sharing"",""งบพรบ!ET87"")"),75112)</f>
        <v>75112</v>
      </c>
      <c r="O333" s="93">
        <f t="shared" ca="1" si="150"/>
        <v>47.84203821656051</v>
      </c>
      <c r="P333" s="93">
        <f t="shared" ca="1" si="151"/>
        <v>62.463201663201666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901">
        <f ca="1">IFERROR(__xludf.DUMMYFUNCTION("IMPORTRANGE(""https://docs.google.com/spreadsheets/d/1QqKyyYR6Q21VydFLVH3TRQUabQu_ym0Zz7PgGX0-kHA/edit?usp=sharing"",""แผน!EG87"")"),200)</f>
        <v>200</v>
      </c>
      <c r="J338" s="902">
        <f ca="1">IFERROR(__xludf.DUMMYFUNCTION("IMPORTRANGE(""https://docs.google.com/spreadsheets/d/1kVcqe37tkHyjCSG3S0O1AXqVkqjo8mSIZil3BcpIysc/edit?usp=sharing"",""ศูนย์!D87"")"),163)</f>
        <v>163</v>
      </c>
      <c r="K338" s="903">
        <f ca="1">IF(I338&gt;0,J338*100/I338,0)</f>
        <v>81.5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904"/>
      <c r="J339" s="905"/>
      <c r="K339" s="906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7">
        <f ca="1">IFERROR(__xludf.DUMMYFUNCTION("IMPORTRANGE(""https://docs.google.com/spreadsheets/d/1QqKyyYR6Q21VydFLVH3TRQUabQu_ym0Zz7PgGX0-kHA/edit?usp=sharing"",""แผน!EH87"")"),2)</f>
        <v>2</v>
      </c>
      <c r="J340" s="908">
        <f ca="1">IFERROR(__xludf.DUMMYFUNCTION("IMPORTRANGE(""https://docs.google.com/spreadsheets/d/1kVcqe37tkHyjCSG3S0O1AXqVkqjo8mSIZil3BcpIysc/edit?usp=sharing"",""ศูนย์!E87"")"),2)</f>
        <v>2</v>
      </c>
      <c r="K340" s="909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904"/>
      <c r="J341" s="908">
        <f ca="1">IFERROR(__xludf.DUMMYFUNCTION("IMPORTRANGE(""https://docs.google.com/spreadsheets/d/1kVcqe37tkHyjCSG3S0O1AXqVkqjo8mSIZil3BcpIysc/edit?usp=sharing"",""ศูนย์!F87"")"),18)</f>
        <v>18</v>
      </c>
      <c r="K341" s="906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904"/>
      <c r="J342" s="908">
        <f ca="1">IFERROR(__xludf.DUMMYFUNCTION("IMPORTRANGE(""https://docs.google.com/spreadsheets/d/1kVcqe37tkHyjCSG3S0O1AXqVkqjo8mSIZil3BcpIysc/edit?usp=sharing"",""ศูนย์!G87"")"),0)</f>
        <v>0</v>
      </c>
      <c r="K342" s="906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904"/>
      <c r="J343" s="908">
        <f ca="1">IFERROR(__xludf.DUMMYFUNCTION("IMPORTRANGE(""https://docs.google.com/spreadsheets/d/1kVcqe37tkHyjCSG3S0O1AXqVkqjo8mSIZil3BcpIysc/edit?usp=sharing"",""ศูนย์!H87"")"),0)</f>
        <v>0</v>
      </c>
      <c r="K343" s="906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404523</v>
      </c>
      <c r="N345" s="155">
        <f t="shared" ca="1" si="155"/>
        <v>276245.36</v>
      </c>
      <c r="O345" s="155">
        <f t="shared" ref="O345:O353" ca="1" si="156">IF(L345&gt;0,N345*100/L345,0)</f>
        <v>53.279848788767168</v>
      </c>
      <c r="P345" s="155">
        <f t="shared" ref="P345:P353" ca="1" si="157">IF(M345&gt;0,N345*100/M345,0)</f>
        <v>68.289160319685166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404523</v>
      </c>
      <c r="N347" s="93">
        <f t="shared" ca="1" si="158"/>
        <v>276245.36</v>
      </c>
      <c r="O347" s="93">
        <f t="shared" ca="1" si="156"/>
        <v>53.279848788767168</v>
      </c>
      <c r="P347" s="93">
        <f t="shared" ca="1" si="157"/>
        <v>68.289160319685166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328523</v>
      </c>
      <c r="N348" s="498">
        <f t="shared" ca="1" si="159"/>
        <v>200245.36</v>
      </c>
      <c r="O348" s="498">
        <f t="shared" ca="1" si="156"/>
        <v>45.255234134876154</v>
      </c>
      <c r="P348" s="498">
        <f t="shared" ca="1" si="157"/>
        <v>60.953223975185907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IFERROR(__xludf.DUMMYFUNCTION("IMPORTRANGE(""https://docs.google.com/spreadsheets/d/1MeEWN-I1oV_STSDYn1IFDPWt_1FKiwhDph83XaGc0o0/edit?usp=sharing"",""งบพรบ!FB87"")"),328523)</f>
        <v>328523</v>
      </c>
      <c r="N350" s="93">
        <f ca="1">IFERROR(__xludf.DUMMYFUNCTION("IMPORTRANGE(""https://docs.google.com/spreadsheets/d/1MeEWN-I1oV_STSDYn1IFDPWt_1FKiwhDph83XaGc0o0/edit?usp=sharing"",""งบพรบ!FD87"")"),200245.36)</f>
        <v>200245.36</v>
      </c>
      <c r="O350" s="93">
        <f t="shared" ca="1" si="156"/>
        <v>45.255234134876154</v>
      </c>
      <c r="P350" s="93">
        <f t="shared" ca="1" si="157"/>
        <v>60.953223975185907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IFERROR(__xludf.DUMMYFUNCTION("IMPORTRANGE(""https://docs.google.com/spreadsheets/d/1XWAQStnk-4SwqDmLtmXYiTMKHgktTP8We1SCoS47DrQ/edit?usp=sharing"",""จัดที่ดิน!W87"")"),51)</f>
        <v>51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IFERROR(__xludf.DUMMYFUNCTION("IMPORTRANGE(""https://docs.google.com/spreadsheets/d/1XWAQStnk-4SwqDmLtmXYiTMKHgktTP8We1SCoS47DrQ/edit?usp=sharing"",""จัดที่ดิน!X87"")"),254.3)</f>
        <v>254.3</v>
      </c>
      <c r="K359" s="498">
        <f t="shared" ca="1" si="161"/>
        <v>67.097625329815301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IFERROR(__xludf.DUMMYFUNCTION("IMPORTRANGE(""https://docs.google.com/spreadsheets/d/1XWAQStnk-4SwqDmLtmXYiTMKHgktTP8We1SCoS47DrQ/edit?usp=sharing"",""จัดที่ดิน!Y87"")"),51)</f>
        <v>51</v>
      </c>
      <c r="K360" s="498">
        <f t="shared" ca="1" si="161"/>
        <v>86.440677966101688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IFERROR(__xludf.DUMMYFUNCTION("IMPORTRANGE(""https://docs.google.com/spreadsheets/d/1XWAQStnk-4SwqDmLtmXYiTMKHgktTP8We1SCoS47DrQ/edit?usp=sharing"",""จัดที่ดิน!Z87"")"),254.3)</f>
        <v>254.3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IFERROR(__xludf.DUMMYFUNCTION("IMPORTRANGE(""https://docs.google.com/spreadsheets/d/1XWAQStnk-4SwqDmLtmXYiTMKHgktTP8We1SCoS47DrQ/edit?usp=sharing"",""จัดที่ดิน!AI87"")"),149.94)</f>
        <v>149.94</v>
      </c>
      <c r="K378" s="498">
        <f t="shared" ca="1" si="164"/>
        <v>83.765363128491614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IFERROR(__xludf.DUMMYFUNCTION("IMPORTRANGE(""https://docs.google.com/spreadsheets/d/1XWAQStnk-4SwqDmLtmXYiTMKHgktTP8We1SCoS47DrQ/edit?usp=sharing"",""จัดที่ดิน!AK87"")"),307.44)</f>
        <v>307.44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220924</v>
      </c>
      <c r="O414" s="553">
        <f ca="1">IF(L414&gt;0,N414*100/L414,0)</f>
        <v>49.414206662700238</v>
      </c>
      <c r="P414" s="553">
        <f ca="1">IF(M414&gt;0,N414*100/M414,0)</f>
        <v>49.414206662700238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56574</v>
      </c>
      <c r="O419" s="155">
        <f t="shared" ref="O419:O424" ca="1" si="185">IF(L419&gt;0,N419*100/L419,0)</f>
        <v>84.996995192307693</v>
      </c>
      <c r="P419" s="155">
        <f t="shared" ref="P419:P424" ca="1" si="186">IF(M419&gt;0,N419*100/M419,0)</f>
        <v>84.996995192307693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56574</v>
      </c>
      <c r="O421" s="93">
        <f t="shared" ca="1" si="185"/>
        <v>84.996995192307693</v>
      </c>
      <c r="P421" s="93">
        <f t="shared" ca="1" si="186"/>
        <v>84.996995192307693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56574</v>
      </c>
      <c r="O422" s="498">
        <f t="shared" ca="1" si="185"/>
        <v>84.996995192307693</v>
      </c>
      <c r="P422" s="498">
        <f t="shared" ca="1" si="186"/>
        <v>84.996995192307693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56574</v>
      </c>
      <c r="O424" s="93">
        <f t="shared" ca="1" si="185"/>
        <v>84.996995192307693</v>
      </c>
      <c r="P424" s="93">
        <f t="shared" ca="1" si="186"/>
        <v>84.996995192307693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20274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36858</v>
      </c>
      <c r="O467" s="195">
        <f t="shared" ref="O467:O472" ca="1" si="207">IF(L467&gt;0,N467*100/L467,0)</f>
        <v>32.379011358744826</v>
      </c>
      <c r="P467" s="195">
        <f t="shared" ref="P467:P472" ca="1" si="208">IF(M467&gt;0,N467*100/M467,0)</f>
        <v>32.379011358744826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36858</v>
      </c>
      <c r="O469" s="93">
        <f t="shared" ca="1" si="207"/>
        <v>32.379011358744826</v>
      </c>
      <c r="P469" s="93">
        <f t="shared" ca="1" si="208"/>
        <v>32.379011358744826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36858</v>
      </c>
      <c r="O470" s="498">
        <f t="shared" ca="1" si="207"/>
        <v>32.379011358744826</v>
      </c>
      <c r="P470" s="498">
        <f t="shared" ca="1" si="208"/>
        <v>32.379011358744826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36858</v>
      </c>
      <c r="O472" s="93">
        <f t="shared" ca="1" si="207"/>
        <v>32.379011358744826</v>
      </c>
      <c r="P472" s="93">
        <f t="shared" ca="1" si="208"/>
        <v>32.379011358744826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31891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1227+3740</f>
        <v>4967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127492</v>
      </c>
      <c r="O544" s="155">
        <f t="shared" ref="O544:O549" ca="1" si="237">IF(L544&gt;0,N544*100/L544,0)</f>
        <v>47.80477927804629</v>
      </c>
      <c r="P544" s="155">
        <f t="shared" ref="P544:P549" ca="1" si="238">IF(M544&gt;0,N544*100/M544,0)</f>
        <v>47.80477927804629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127492</v>
      </c>
      <c r="O546" s="93">
        <f t="shared" ca="1" si="237"/>
        <v>47.80477927804629</v>
      </c>
      <c r="P546" s="93">
        <f t="shared" ca="1" si="238"/>
        <v>47.80477927804629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127492</v>
      </c>
      <c r="O547" s="498">
        <f t="shared" ca="1" si="237"/>
        <v>47.80477927804629</v>
      </c>
      <c r="P547" s="498">
        <f t="shared" ca="1" si="238"/>
        <v>47.80477927804629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127492</v>
      </c>
      <c r="O549" s="93">
        <f t="shared" ca="1" si="237"/>
        <v>47.80477927804629</v>
      </c>
      <c r="P549" s="93">
        <f t="shared" ca="1" si="238"/>
        <v>47.80477927804629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37727+13000</f>
        <v>50727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46650+26815+3000+300</f>
        <v>76765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10055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1758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1</v>
      </c>
      <c r="K592" s="676">
        <f t="shared" ref="K592:K594" ca="1" si="254">IF(I592&gt;0,J592*100/I592,0)</f>
        <v>0.24101031524149233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1</v>
      </c>
      <c r="K593" s="412">
        <f t="shared" ca="1" si="254"/>
        <v>0.24101031524149233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498">
        <f t="shared" ref="K821:K828" ca="1" si="335">IF(I821&gt;0,J821*100/I821,0)</f>
        <v>79.873257414289867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IFERROR(__xludf.DUMMYFUNCTION("IMPORTRANGE(""https://docs.google.com/spreadsheets/d/19vJNZY_5yjcGF2XGBMNZRCAIB0Kwfpjp8YEOfu-bneM/edit?usp=sharing"",""งานกองทุน!E87"")"),35)</f>
        <v>35</v>
      </c>
      <c r="K822" s="498">
        <f t="shared" ca="1" si="335"/>
        <v>83.333333333333329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IFERROR(__xludf.DUMMYFUNCTION("IMPORTRANGE(""https://docs.google.com/spreadsheets/d/19vJNZY_5yjcGF2XGBMNZRCAIB0Kwfpjp8YEOfu-bneM/edit?usp=sharing"",""งานกองทุน!K87"")"),20117.63)</f>
        <v>20117.63</v>
      </c>
      <c r="K823" s="498">
        <f t="shared" ca="1" si="335"/>
        <v>205.4784012877619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30D9F-BBAB-4045-81AF-51E42FE78B8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6214203</v>
      </c>
      <c r="N8" s="22">
        <f t="shared" ca="1" si="0"/>
        <v>4605091.46</v>
      </c>
      <c r="O8" s="22">
        <f t="shared" ref="O8:O16" ca="1" si="1">IF(L8&gt;0,N8*100/L8,0)</f>
        <v>65.163019779732139</v>
      </c>
      <c r="P8" s="22">
        <f t="shared" ref="P8:P16" ca="1" si="2">IF(M8&gt;0,N8*100/M8,0)</f>
        <v>74.105906421145235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6214203</v>
      </c>
      <c r="N10" s="30">
        <f t="shared" ca="1" si="3"/>
        <v>4605091.46</v>
      </c>
      <c r="O10" s="30">
        <f t="shared" ca="1" si="1"/>
        <v>65.163019779732139</v>
      </c>
      <c r="P10" s="30">
        <f t="shared" ca="1" si="2"/>
        <v>74.105906421145235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5778203</v>
      </c>
      <c r="N11" s="498">
        <f t="shared" ca="1" si="4"/>
        <v>4169091.46</v>
      </c>
      <c r="O11" s="498">
        <f t="shared" ca="1" si="1"/>
        <v>63.183063188345351</v>
      </c>
      <c r="P11" s="498">
        <f t="shared" ca="1" si="2"/>
        <v>72.152042079518495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5778203</v>
      </c>
      <c r="N13" s="93">
        <f t="shared" ca="1" si="5"/>
        <v>4169091.46</v>
      </c>
      <c r="O13" s="93">
        <f t="shared" ca="1" si="1"/>
        <v>63.183063188345351</v>
      </c>
      <c r="P13" s="93">
        <f t="shared" ca="1" si="2"/>
        <v>72.152042079518495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4119115</v>
      </c>
      <c r="N18" s="22">
        <f t="shared" ca="1" si="8"/>
        <v>3252397.06</v>
      </c>
      <c r="O18" s="22">
        <f t="shared" ref="O18:O26" ca="1" si="9">IF(L18&gt;0,N18*100/L18,0)</f>
        <v>65.414997835856553</v>
      </c>
      <c r="P18" s="22">
        <f t="shared" ref="P18:P26" ca="1" si="10">IF(M18&gt;0,N18*100/M18,0)</f>
        <v>78.95863698877065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4119115</v>
      </c>
      <c r="N20" s="30">
        <f t="shared" ca="1" si="11"/>
        <v>3252397.06</v>
      </c>
      <c r="O20" s="30">
        <f t="shared" ca="1" si="9"/>
        <v>65.414997835856553</v>
      </c>
      <c r="P20" s="30">
        <f t="shared" ca="1" si="10"/>
        <v>78.95863698877065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3683115</v>
      </c>
      <c r="N21" s="498">
        <f t="shared" ca="1" si="12"/>
        <v>2816397.06</v>
      </c>
      <c r="O21" s="498">
        <f t="shared" ca="1" si="9"/>
        <v>62.540127070017306</v>
      </c>
      <c r="P21" s="498">
        <f t="shared" ca="1" si="10"/>
        <v>76.467801304059194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3683115</v>
      </c>
      <c r="N23" s="93">
        <f t="shared" ca="1" si="13"/>
        <v>2816397.06</v>
      </c>
      <c r="O23" s="93">
        <f t="shared" ca="1" si="9"/>
        <v>62.540127070017306</v>
      </c>
      <c r="P23" s="93">
        <f t="shared" ca="1" si="10"/>
        <v>76.467801304059194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2095088</v>
      </c>
      <c r="N28" s="22">
        <f t="shared" si="16"/>
        <v>1352694.4</v>
      </c>
      <c r="O28" s="22">
        <f t="shared" ref="O28:O37" ca="1" si="17">IF(L28&gt;0,N28*100/L28,0)</f>
        <v>64.565039750120278</v>
      </c>
      <c r="P28" s="22">
        <f t="shared" ref="P28:P37" ca="1" si="18">IF(M28&gt;0,N28*100/M28,0)</f>
        <v>64.565039750120278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2095088</v>
      </c>
      <c r="N30" s="30">
        <f t="shared" si="19"/>
        <v>1352694.4</v>
      </c>
      <c r="O30" s="30">
        <f t="shared" ca="1" si="17"/>
        <v>64.565039750120278</v>
      </c>
      <c r="P30" s="30">
        <f t="shared" ca="1" si="18"/>
        <v>64.565039750120278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2095088</v>
      </c>
      <c r="N31" s="498">
        <f t="shared" si="20"/>
        <v>1352694.4</v>
      </c>
      <c r="O31" s="498">
        <f t="shared" ca="1" si="17"/>
        <v>64.565039750120278</v>
      </c>
      <c r="P31" s="498">
        <f t="shared" ca="1" si="18"/>
        <v>64.565039750120278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2095088</v>
      </c>
      <c r="N33" s="93">
        <f t="shared" si="21"/>
        <v>1352694.4</v>
      </c>
      <c r="O33" s="93">
        <f t="shared" ca="1" si="17"/>
        <v>64.565039750120278</v>
      </c>
      <c r="P33" s="93">
        <f t="shared" ca="1" si="18"/>
        <v>64.565039750120278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4971944</v>
      </c>
      <c r="M37" s="858">
        <f t="shared" ca="1" si="24"/>
        <v>4119115</v>
      </c>
      <c r="N37" s="858">
        <f t="shared" ca="1" si="24"/>
        <v>3252397.06</v>
      </c>
      <c r="O37" s="858">
        <f t="shared" ca="1" si="17"/>
        <v>65.414997835856553</v>
      </c>
      <c r="P37" s="858">
        <f t="shared" ca="1" si="18"/>
        <v>78.95863698877065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696040</v>
      </c>
      <c r="N41" s="85">
        <f t="shared" ca="1" si="25"/>
        <v>426417</v>
      </c>
      <c r="O41" s="85">
        <f t="shared" ref="O41:O49" ca="1" si="26">IF(L41&gt;0,N41*100/L41,0)</f>
        <v>63.157076228322097</v>
      </c>
      <c r="P41" s="85">
        <f t="shared" ref="P41:P49" ca="1" si="27">IF(M41&gt;0,N41*100/M41,0)</f>
        <v>61.263289466122636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696040</v>
      </c>
      <c r="N43" s="92">
        <f t="shared" ca="1" si="28"/>
        <v>426417</v>
      </c>
      <c r="O43" s="92">
        <f t="shared" ca="1" si="26"/>
        <v>63.157076228322097</v>
      </c>
      <c r="P43" s="92">
        <f t="shared" ca="1" si="27"/>
        <v>61.263289466122636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696040</v>
      </c>
      <c r="N44" s="498">
        <f t="shared" ca="1" si="29"/>
        <v>426417</v>
      </c>
      <c r="O44" s="498">
        <f t="shared" ca="1" si="26"/>
        <v>63.157076228322097</v>
      </c>
      <c r="P44" s="498">
        <f t="shared" ca="1" si="27"/>
        <v>61.263289466122636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IFERROR(__xludf.DUMMYFUNCTION("IMPORTRANGE(""https://docs.google.com/spreadsheets/d/1MeEWN-I1oV_STSDYn1IFDPWt_1FKiwhDph83XaGc0o0/edit?usp=sharing"",""งบพรบ!R88"")"),696040)</f>
        <v>696040</v>
      </c>
      <c r="N46" s="93">
        <f ca="1">IFERROR(__xludf.DUMMYFUNCTION("IMPORTRANGE(""https://docs.google.com/spreadsheets/d/1MeEWN-I1oV_STSDYn1IFDPWt_1FKiwhDph83XaGc0o0/edit?usp=sharing"",""งบพรบ!T88"")"),426417)</f>
        <v>426417</v>
      </c>
      <c r="O46" s="93">
        <f t="shared" ca="1" si="26"/>
        <v>63.157076228322097</v>
      </c>
      <c r="P46" s="93">
        <f t="shared" ca="1" si="27"/>
        <v>61.263289466122636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504900</v>
      </c>
      <c r="N53" s="116">
        <f t="shared" ca="1" si="31"/>
        <v>491779.36</v>
      </c>
      <c r="O53" s="116">
        <f t="shared" ref="O53:O61" ca="1" si="32">IF(L53&gt;0,N53*100/L53,0)</f>
        <v>76.434466894622318</v>
      </c>
      <c r="P53" s="116">
        <f t="shared" ref="P53:P61" ca="1" si="33">IF(M53&gt;0,N53*100/M53,0)</f>
        <v>97.401338878985939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504900</v>
      </c>
      <c r="N55" s="123">
        <f t="shared" ca="1" si="34"/>
        <v>491779.36</v>
      </c>
      <c r="O55" s="123">
        <f t="shared" ca="1" si="32"/>
        <v>76.434466894622318</v>
      </c>
      <c r="P55" s="123">
        <f t="shared" ca="1" si="33"/>
        <v>97.401338878985939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399300</v>
      </c>
      <c r="N56" s="498">
        <f t="shared" ca="1" si="35"/>
        <v>386179.36</v>
      </c>
      <c r="O56" s="498">
        <f t="shared" ca="1" si="32"/>
        <v>72.535567242674674</v>
      </c>
      <c r="P56" s="498">
        <f t="shared" ca="1" si="33"/>
        <v>96.714089656899574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IFERROR(__xludf.DUMMYFUNCTION("IMPORTRANGE(""https://docs.google.com/spreadsheets/d/1MeEWN-I1oV_STSDYn1IFDPWt_1FKiwhDph83XaGc0o0/edit?usp=sharing"",""งบพรบ!AB88"")"),399300)</f>
        <v>399300</v>
      </c>
      <c r="N58" s="93">
        <f ca="1">IFERROR(__xludf.DUMMYFUNCTION("IMPORTRANGE(""https://docs.google.com/spreadsheets/d/1MeEWN-I1oV_STSDYn1IFDPWt_1FKiwhDph83XaGc0o0/edit?usp=sharing"",""งบพรบ!AD88"")"),386179.36)</f>
        <v>386179.36</v>
      </c>
      <c r="O58" s="93">
        <f t="shared" ca="1" si="32"/>
        <v>72.535567242674674</v>
      </c>
      <c r="P58" s="93">
        <f t="shared" ca="1" si="33"/>
        <v>96.714089656899574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244114.76</v>
      </c>
      <c r="O66" s="155">
        <f t="shared" ref="O66:O74" ca="1" si="40">IF(L66&gt;0,N66*100/L66,0)</f>
        <v>63.57155208333333</v>
      </c>
      <c r="P66" s="155">
        <f t="shared" ref="P66:P74" ca="1" si="41">IF(M66&gt;0,N66*100/M66,0)</f>
        <v>85.654301754385969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244114.76</v>
      </c>
      <c r="O68" s="93">
        <f t="shared" ca="1" si="40"/>
        <v>63.57155208333333</v>
      </c>
      <c r="P68" s="93">
        <f t="shared" ca="1" si="41"/>
        <v>85.654301754385969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285000</v>
      </c>
      <c r="N69" s="498">
        <f t="shared" ca="1" si="43"/>
        <v>244114.76</v>
      </c>
      <c r="O69" s="498">
        <f t="shared" ca="1" si="40"/>
        <v>63.57155208333333</v>
      </c>
      <c r="P69" s="498">
        <f t="shared" ca="1" si="41"/>
        <v>85.654301754385969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IFERROR(__xludf.DUMMYFUNCTION("IMPORTRANGE(""https://docs.google.com/spreadsheets/d/1MeEWN-I1oV_STSDYn1IFDPWt_1FKiwhDph83XaGc0o0/edit?usp=sharing"",""งบพรบ!AL88"")"),285000)</f>
        <v>285000</v>
      </c>
      <c r="N71" s="93">
        <f ca="1">IFERROR(__xludf.DUMMYFUNCTION("IMPORTRANGE(""https://docs.google.com/spreadsheets/d/1MeEWN-I1oV_STSDYn1IFDPWt_1FKiwhDph83XaGc0o0/edit?usp=sharing"",""งบพรบ!AN88"")"),244114.76)</f>
        <v>244114.76</v>
      </c>
      <c r="O71" s="93">
        <f t="shared" ca="1" si="40"/>
        <v>63.57155208333333</v>
      </c>
      <c r="P71" s="93">
        <f t="shared" ca="1" si="41"/>
        <v>85.654301754385969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51190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IFERROR(__xludf.DUMMYFUNCTION("IMPORTRANGE(""https://docs.google.com/spreadsheets/d/1MeEWN-I1oV_STSDYn1IFDPWt_1FKiwhDph83XaGc0o0/edit?usp=sharing"",""งบพรบ!AV88"")"),51190)</f>
        <v>51190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743950</v>
      </c>
      <c r="N132" s="155">
        <f t="shared" ca="1" si="69"/>
        <v>564894.43999999994</v>
      </c>
      <c r="O132" s="155">
        <f t="shared" ref="O132:O140" ca="1" si="70">IF(L132&gt;0,N132*100/L132,0)</f>
        <v>61.966678733230211</v>
      </c>
      <c r="P132" s="155">
        <f t="shared" ref="P132:P140" ca="1" si="71">IF(M132&gt;0,N132*100/M132,0)</f>
        <v>75.931774984878004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743950</v>
      </c>
      <c r="N134" s="93">
        <f t="shared" ca="1" si="72"/>
        <v>564894.43999999994</v>
      </c>
      <c r="O134" s="93">
        <f t="shared" ca="1" si="70"/>
        <v>61.966678733230211</v>
      </c>
      <c r="P134" s="93">
        <f t="shared" ca="1" si="71"/>
        <v>75.931774984878004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543950</v>
      </c>
      <c r="N135" s="498">
        <f t="shared" ca="1" si="73"/>
        <v>364894.44</v>
      </c>
      <c r="O135" s="498">
        <f t="shared" ca="1" si="70"/>
        <v>51.713331727158064</v>
      </c>
      <c r="P135" s="498">
        <f t="shared" ca="1" si="71"/>
        <v>67.082349480650791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IFERROR(__xludf.DUMMYFUNCTION("IMPORTRANGE(""https://docs.google.com/spreadsheets/d/1MeEWN-I1oV_STSDYn1IFDPWt_1FKiwhDph83XaGc0o0/edit?usp=sharing"",""งบพรบ!BP88"")"),543950)</f>
        <v>543950</v>
      </c>
      <c r="N137" s="93">
        <f ca="1">IFERROR(__xludf.DUMMYFUNCTION("IMPORTRANGE(""https://docs.google.com/spreadsheets/d/1MeEWN-I1oV_STSDYn1IFDPWt_1FKiwhDph83XaGc0o0/edit?usp=sharing"",""งบพรบ!BR88"")"),364894.44)</f>
        <v>364894.44</v>
      </c>
      <c r="O137" s="93">
        <f t="shared" ca="1" si="70"/>
        <v>51.713331727158064</v>
      </c>
      <c r="P137" s="93">
        <f t="shared" ca="1" si="71"/>
        <v>67.082349480650791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59500</v>
      </c>
      <c r="N181" s="155">
        <f t="shared" ca="1" si="92"/>
        <v>55760</v>
      </c>
      <c r="O181" s="155">
        <f t="shared" ref="O181:O189" ca="1" si="93">IF(L181&gt;0,N181*100/L181,0)</f>
        <v>86.449612403100772</v>
      </c>
      <c r="P181" s="155">
        <f t="shared" ref="P181:P189" ca="1" si="94">IF(M181&gt;0,N181*100/M181,0)</f>
        <v>93.714285714285708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59500</v>
      </c>
      <c r="N183" s="93">
        <f t="shared" ca="1" si="95"/>
        <v>55760</v>
      </c>
      <c r="O183" s="93">
        <f t="shared" ca="1" si="93"/>
        <v>86.449612403100772</v>
      </c>
      <c r="P183" s="93">
        <f t="shared" ca="1" si="94"/>
        <v>93.714285714285708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59500</v>
      </c>
      <c r="N184" s="498">
        <f t="shared" ca="1" si="96"/>
        <v>55760</v>
      </c>
      <c r="O184" s="498">
        <f t="shared" ca="1" si="93"/>
        <v>86.449612403100772</v>
      </c>
      <c r="P184" s="498">
        <f t="shared" ca="1" si="94"/>
        <v>93.714285714285708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IFERROR(__xludf.DUMMYFUNCTION("IMPORTRANGE(""https://docs.google.com/spreadsheets/d/1MeEWN-I1oV_STSDYn1IFDPWt_1FKiwhDph83XaGc0o0/edit?usp=sharing"",""งบพรบ!CT88"")"),59500)</f>
        <v>59500</v>
      </c>
      <c r="N186" s="93">
        <f ca="1">IFERROR(__xludf.DUMMYFUNCTION("IMPORTRANGE(""https://docs.google.com/spreadsheets/d/1MeEWN-I1oV_STSDYn1IFDPWt_1FKiwhDph83XaGc0o0/edit?usp=sharing"",""งบพรบ!CV88"")"),55760)</f>
        <v>55760</v>
      </c>
      <c r="O186" s="93">
        <f t="shared" ca="1" si="93"/>
        <v>86.449612403100772</v>
      </c>
      <c r="P186" s="93">
        <f t="shared" ca="1" si="94"/>
        <v>93.714285714285708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2200</v>
      </c>
      <c r="O191" s="155">
        <f ca="1">IF(L191&gt;0,N191*100/L191,0)</f>
        <v>36.666666666666664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50210</v>
      </c>
      <c r="O198" s="155">
        <f ca="1">IF(L198&gt;0,N198*100/L198,0)</f>
        <v>96.557692307692307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2210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40060</v>
      </c>
      <c r="O277" s="155">
        <f t="shared" ref="O277:O285" ca="1" si="126">IF(L277&gt;0,N277*100/L277,0)</f>
        <v>97.683491831260667</v>
      </c>
      <c r="P277" s="155">
        <f t="shared" ref="P277:P285" ca="1" si="127">IF(M277&gt;0,N277*100/M277,0)</f>
        <v>97.683491831260667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40060</v>
      </c>
      <c r="O279" s="93">
        <f t="shared" ca="1" si="126"/>
        <v>97.683491831260667</v>
      </c>
      <c r="P279" s="93">
        <f t="shared" ca="1" si="127"/>
        <v>97.683491831260667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40060</v>
      </c>
      <c r="O280" s="498">
        <f t="shared" ca="1" si="126"/>
        <v>97.683491831260667</v>
      </c>
      <c r="P280" s="498">
        <f t="shared" ca="1" si="127"/>
        <v>97.683491831260667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IFERROR(__xludf.DUMMYFUNCTION("IMPORTRANGE(""https://docs.google.com/spreadsheets/d/1MeEWN-I1oV_STSDYn1IFDPWt_1FKiwhDph83XaGc0o0/edit?usp=sharing"",""งบพรบ!DP88"")"),40060)</f>
        <v>40060</v>
      </c>
      <c r="O282" s="93">
        <f t="shared" ca="1" si="126"/>
        <v>97.683491831260667</v>
      </c>
      <c r="P282" s="93">
        <f t="shared" ca="1" si="127"/>
        <v>97.683491831260667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60400</v>
      </c>
      <c r="O298" s="155">
        <f t="shared" ref="O298:O306" ca="1" si="136">IF(L298&gt;0,N298*100/L298,0)</f>
        <v>73.300970873786412</v>
      </c>
      <c r="P298" s="155">
        <f t="shared" ref="P298:P306" ca="1" si="137">IF(M298&gt;0,N298*100/M298,0)</f>
        <v>93.788819875776397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60400</v>
      </c>
      <c r="O300" s="93">
        <f t="shared" ca="1" si="136"/>
        <v>73.300970873786412</v>
      </c>
      <c r="P300" s="93">
        <f t="shared" ca="1" si="137"/>
        <v>93.788819875776397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60400</v>
      </c>
      <c r="O301" s="498">
        <f t="shared" ca="1" si="136"/>
        <v>73.300970873786412</v>
      </c>
      <c r="P301" s="498">
        <f t="shared" ca="1" si="137"/>
        <v>93.788819875776397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IFERROR(__xludf.DUMMYFUNCTION("IMPORTRANGE(""https://docs.google.com/spreadsheets/d/1MeEWN-I1oV_STSDYn1IFDPWt_1FKiwhDph83XaGc0o0/edit?usp=sharing"",""งบพรบ!DX88"")"),64400)</f>
        <v>64400</v>
      </c>
      <c r="N303" s="93">
        <f ca="1">IFERROR(__xludf.DUMMYFUNCTION("IMPORTRANGE(""https://docs.google.com/spreadsheets/d/1MeEWN-I1oV_STSDYn1IFDPWt_1FKiwhDph83XaGc0o0/edit?usp=sharing"",""งบพรบ!DZ88"")"),60400)</f>
        <v>60400</v>
      </c>
      <c r="O303" s="93">
        <f t="shared" ca="1" si="136"/>
        <v>73.300970873786412</v>
      </c>
      <c r="P303" s="93">
        <f t="shared" ca="1" si="137"/>
        <v>93.788819875776397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221190.61</v>
      </c>
      <c r="O315" s="155">
        <f t="shared" ref="O315:O323" ca="1" si="144">IF(L315&gt;0,N315*100/L315,0)</f>
        <v>50.38510478359909</v>
      </c>
      <c r="P315" s="155">
        <f t="shared" ref="P315:P323" ca="1" si="145">IF(M315&gt;0,N315*100/M315,0)</f>
        <v>68.586235658914731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221190.61</v>
      </c>
      <c r="O317" s="93">
        <f t="shared" ca="1" si="144"/>
        <v>50.38510478359909</v>
      </c>
      <c r="P317" s="93">
        <f t="shared" ca="1" si="145"/>
        <v>68.586235658914731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322500</v>
      </c>
      <c r="N318" s="498">
        <f t="shared" ca="1" si="147"/>
        <v>221190.61</v>
      </c>
      <c r="O318" s="498">
        <f t="shared" ca="1" si="144"/>
        <v>50.38510478359909</v>
      </c>
      <c r="P318" s="498">
        <f t="shared" ca="1" si="145"/>
        <v>68.586235658914731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IFERROR(__xludf.DUMMYFUNCTION("IMPORTRANGE(""https://docs.google.com/spreadsheets/d/1MeEWN-I1oV_STSDYn1IFDPWt_1FKiwhDph83XaGc0o0/edit?usp=sharing"",""งบพรบ!EH88"")"),322500)</f>
        <v>322500</v>
      </c>
      <c r="N320" s="93">
        <f ca="1">IFERROR(__xludf.DUMMYFUNCTION("IMPORTRANGE(""https://docs.google.com/spreadsheets/d/1MeEWN-I1oV_STSDYn1IFDPWt_1FKiwhDph83XaGc0o0/edit?usp=sharing"",""งบพรบ!EJ88"")"),221190.61)</f>
        <v>221190.61</v>
      </c>
      <c r="O320" s="93">
        <f t="shared" ca="1" si="144"/>
        <v>50.38510478359909</v>
      </c>
      <c r="P320" s="93">
        <f t="shared" ca="1" si="145"/>
        <v>68.586235658914731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7236</v>
      </c>
      <c r="K327" s="446">
        <f ca="1">IF(I327&gt;0,J327*100/I327,0)</f>
        <v>150.75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100627.58</v>
      </c>
      <c r="O328" s="155">
        <f t="shared" ref="O328:O336" ca="1" si="150">IF(L328&gt;0,N328*100/L328,0)</f>
        <v>56.216525139664803</v>
      </c>
      <c r="P328" s="155">
        <f t="shared" ref="P328:P336" ca="1" si="151">IF(M328&gt;0,N328*100/M328,0)</f>
        <v>73.585067641681903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100627.58</v>
      </c>
      <c r="O330" s="93">
        <f t="shared" ca="1" si="150"/>
        <v>56.216525139664803</v>
      </c>
      <c r="P330" s="93">
        <f t="shared" ca="1" si="151"/>
        <v>73.585067641681903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136750</v>
      </c>
      <c r="N331" s="498">
        <f t="shared" ca="1" si="153"/>
        <v>100627.58</v>
      </c>
      <c r="O331" s="498">
        <f t="shared" ca="1" si="150"/>
        <v>56.216525139664803</v>
      </c>
      <c r="P331" s="498">
        <f t="shared" ca="1" si="151"/>
        <v>73.585067641681903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IFERROR(__xludf.DUMMYFUNCTION("IMPORTRANGE(""https://docs.google.com/spreadsheets/d/1MeEWN-I1oV_STSDYn1IFDPWt_1FKiwhDph83XaGc0o0/edit?usp=sharing"",""งบพรบ!ER88"")"),136750)</f>
        <v>136750</v>
      </c>
      <c r="N333" s="93">
        <f ca="1">IFERROR(__xludf.DUMMYFUNCTION("IMPORTRANGE(""https://docs.google.com/spreadsheets/d/1MeEWN-I1oV_STSDYn1IFDPWt_1FKiwhDph83XaGc0o0/edit?usp=sharing"",""งบพรบ!ET88"")"),100627.58)</f>
        <v>100627.58</v>
      </c>
      <c r="O333" s="93">
        <f t="shared" ca="1" si="150"/>
        <v>56.216525139664803</v>
      </c>
      <c r="P333" s="93">
        <f t="shared" ca="1" si="151"/>
        <v>73.585067641681903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IFERROR(__xludf.DUMMYFUNCTION("IMPORTRANGE(""https://docs.google.com/spreadsheets/d/1kVcqe37tkHyjCSG3S0O1AXqVkqjo8mSIZil3BcpIysc/edit?usp=sharing"",""ศูนย์!D88"")"),6917)</f>
        <v>6917</v>
      </c>
      <c r="K338" s="498">
        <f ca="1">IF(I338&gt;0,J338*100/I338,0)</f>
        <v>144.10416666666666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IFERROR(__xludf.DUMMYFUNCTION("IMPORTRANGE(""https://docs.google.com/spreadsheets/d/1kVcqe37tkHyjCSG3S0O1AXqVkqjo8mSIZil3BcpIysc/edit?usp=sharing"",""ศูนย์!F88"")"),306)</f>
        <v>306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1165770</v>
      </c>
      <c r="N345" s="155">
        <f t="shared" ca="1" si="155"/>
        <v>947858.31</v>
      </c>
      <c r="O345" s="155">
        <f t="shared" ref="O345:O353" ca="1" si="156">IF(L345&gt;0,N345*100/L345,0)</f>
        <v>65.880223942839663</v>
      </c>
      <c r="P345" s="155">
        <f t="shared" ref="P345:P353" ca="1" si="157">IF(M345&gt;0,N345*100/M345,0)</f>
        <v>81.307488612676593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1165770</v>
      </c>
      <c r="N347" s="93">
        <f t="shared" ca="1" si="158"/>
        <v>947858.31</v>
      </c>
      <c r="O347" s="93">
        <f t="shared" ca="1" si="156"/>
        <v>65.880223942839663</v>
      </c>
      <c r="P347" s="93">
        <f t="shared" ca="1" si="157"/>
        <v>81.307488612676593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1035370</v>
      </c>
      <c r="N348" s="498">
        <f t="shared" ca="1" si="159"/>
        <v>817458.31</v>
      </c>
      <c r="O348" s="498">
        <f t="shared" ca="1" si="156"/>
        <v>63.508678796730784</v>
      </c>
      <c r="P348" s="498">
        <f t="shared" ca="1" si="157"/>
        <v>78.95325439214966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IFERROR(__xludf.DUMMYFUNCTION("IMPORTRANGE(""https://docs.google.com/spreadsheets/d/1MeEWN-I1oV_STSDYn1IFDPWt_1FKiwhDph83XaGc0o0/edit?usp=sharing"",""งบพรบ!FB88"")"),1035370)</f>
        <v>1035370</v>
      </c>
      <c r="N350" s="93">
        <f ca="1">IFERROR(__xludf.DUMMYFUNCTION("IMPORTRANGE(""https://docs.google.com/spreadsheets/d/1MeEWN-I1oV_STSDYn1IFDPWt_1FKiwhDph83XaGc0o0/edit?usp=sharing"",""งบพรบ!FD88"")"),817458.31)</f>
        <v>817458.31</v>
      </c>
      <c r="O350" s="93">
        <f t="shared" ca="1" si="156"/>
        <v>63.508678796730784</v>
      </c>
      <c r="P350" s="93">
        <f t="shared" ca="1" si="157"/>
        <v>78.95325439214966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220</v>
      </c>
      <c r="K355" s="466">
        <f ca="1">IF(I355&gt;0,J355*100/I355,0)</f>
        <v>44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IFERROR(__xludf.DUMMYFUNCTION("IMPORTRANGE(""https://docs.google.com/spreadsheets/d/1XWAQStnk-4SwqDmLtmXYiTMKHgktTP8We1SCoS47DrQ/edit?usp=sharing"",""จัดที่ดิน!W88"")"),457)</f>
        <v>457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IFERROR(__xludf.DUMMYFUNCTION("IMPORTRANGE(""https://docs.google.com/spreadsheets/d/1XWAQStnk-4SwqDmLtmXYiTMKHgktTP8We1SCoS47DrQ/edit?usp=sharing"",""จัดที่ดิน!X88"")"),5024.08)</f>
        <v>5024.08</v>
      </c>
      <c r="K359" s="498">
        <f t="shared" ca="1" si="161"/>
        <v>100.4816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IFERROR(__xludf.DUMMYFUNCTION("IMPORTRANGE(""https://docs.google.com/spreadsheets/d/1XWAQStnk-4SwqDmLtmXYiTMKHgktTP8We1SCoS47DrQ/edit?usp=sharing"",""จัดที่ดิน!Y88"")"),316)</f>
        <v>316</v>
      </c>
      <c r="K360" s="498">
        <f t="shared" ca="1" si="161"/>
        <v>63.2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IFERROR(__xludf.DUMMYFUNCTION("IMPORTRANGE(""https://docs.google.com/spreadsheets/d/1XWAQStnk-4SwqDmLtmXYiTMKHgktTP8We1SCoS47DrQ/edit?usp=sharing"",""จัดที่ดิน!Z88"")"),3075.94)</f>
        <v>3075.94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IFERROR(__xludf.DUMMYFUNCTION("IMPORTRANGE(""https://docs.google.com/spreadsheets/d/1XWAQStnk-4SwqDmLtmXYiTMKHgktTP8We1SCoS47DrQ/edit?usp=sharing"",""จัดที่ดิน!AA88"")"),220)</f>
        <v>220</v>
      </c>
      <c r="K362" s="498">
        <f t="shared" ca="1" si="161"/>
        <v>44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IFERROR(__xludf.DUMMYFUNCTION("IMPORTRANGE(""https://docs.google.com/spreadsheets/d/1XWAQStnk-4SwqDmLtmXYiTMKHgktTP8We1SCoS47DrQ/edit?usp=sharing"",""จัดที่ดิน!AB88"")"),2144.8)</f>
        <v>2144.8000000000002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759</v>
      </c>
      <c r="K364" s="480">
        <f t="shared" ca="1" si="161"/>
        <v>94.875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111</v>
      </c>
      <c r="K365" s="492">
        <f t="shared" ca="1" si="161"/>
        <v>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IFERROR(__xludf.DUMMYFUNCTION("IMPORTRANGE(""https://docs.google.com/spreadsheets/d/1XWAQStnk-4SwqDmLtmXYiTMKHgktTP8We1SCoS47DrQ/edit?usp=sharing"",""จัดที่ดิน!E88"")"),192)</f>
        <v>192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IFERROR(__xludf.DUMMYFUNCTION("IMPORTRANGE(""https://docs.google.com/spreadsheets/d/1XWAQStnk-4SwqDmLtmXYiTMKHgktTP8We1SCoS47DrQ/edit?usp=sharing"",""จัดที่ดิน!F88"")"),2053.4)</f>
        <v>2053.4</v>
      </c>
      <c r="K369" s="498">
        <f t="shared" ca="1" si="163"/>
        <v>136.89333333333335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IFERROR(__xludf.DUMMYFUNCTION("IMPORTRANGE(""https://docs.google.com/spreadsheets/d/1XWAQStnk-4SwqDmLtmXYiTMKHgktTP8We1SCoS47DrQ/edit?usp=sharing"",""จัดที่ดิน!G88"")"),112)</f>
        <v>112</v>
      </c>
      <c r="K370" s="498">
        <f t="shared" ca="1" si="163"/>
        <v>74.666666666666671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IFERROR(__xludf.DUMMYFUNCTION("IMPORTRANGE(""https://docs.google.com/spreadsheets/d/1XWAQStnk-4SwqDmLtmXYiTMKHgktTP8We1SCoS47DrQ/edit?usp=sharing"",""จัดที่ดิน!H88"")"),978.79)</f>
        <v>978.79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IFERROR(__xludf.DUMMYFUNCTION("IMPORTRANGE(""https://docs.google.com/spreadsheets/d/1XWAQStnk-4SwqDmLtmXYiTMKHgktTP8We1SCoS47DrQ/edit?usp=sharing"",""จัดที่ดิน!I88"")"),111)</f>
        <v>111</v>
      </c>
      <c r="K372" s="498">
        <f t="shared" ca="1" si="163"/>
        <v>74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IFERROR(__xludf.DUMMYFUNCTION("IMPORTRANGE(""https://docs.google.com/spreadsheets/d/1XWAQStnk-4SwqDmLtmXYiTMKHgktTP8We1SCoS47DrQ/edit?usp=sharing"",""จัดที่ดิน!J88"")"),975.61)</f>
        <v>975.61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648</v>
      </c>
      <c r="K374" s="492">
        <f t="shared" ca="1" si="163"/>
        <v>99.692307692307693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IFERROR(__xludf.DUMMYFUNCTION("IMPORTRANGE(""https://docs.google.com/spreadsheets/d/1XWAQStnk-4SwqDmLtmXYiTMKHgktTP8We1SCoS47DrQ/edit?usp=sharing"",""จัดที่ดิน!AH88"")"),265)</f>
        <v>265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IFERROR(__xludf.DUMMYFUNCTION("IMPORTRANGE(""https://docs.google.com/spreadsheets/d/1XWAQStnk-4SwqDmLtmXYiTMKHgktTP8We1SCoS47DrQ/edit?usp=sharing"",""จัดที่ดิน!AI88"")"),2970.68)</f>
        <v>2970.68</v>
      </c>
      <c r="K378" s="498">
        <f t="shared" ca="1" si="164"/>
        <v>84.876571428571424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IFERROR(__xludf.DUMMYFUNCTION("IMPORTRANGE(""https://docs.google.com/spreadsheets/d/1XWAQStnk-4SwqDmLtmXYiTMKHgktTP8We1SCoS47DrQ/edit?usp=sharing"",""จัดที่ดิน!AJ88"")"),743)</f>
        <v>743</v>
      </c>
      <c r="K379" s="498">
        <f t="shared" ca="1" si="164"/>
        <v>114.30769230769231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IFERROR(__xludf.DUMMYFUNCTION("IMPORTRANGE(""https://docs.google.com/spreadsheets/d/1XWAQStnk-4SwqDmLtmXYiTMKHgktTP8We1SCoS47DrQ/edit?usp=sharing"",""จัดที่ดิน!AK88"")"),10309.6)</f>
        <v>10309.6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IFERROR(__xludf.DUMMYFUNCTION("IMPORTRANGE(""https://docs.google.com/spreadsheets/d/1XWAQStnk-4SwqDmLtmXYiTMKHgktTP8We1SCoS47DrQ/edit?usp=sharing"",""จัดที่ดิน!AL88"")"),648)</f>
        <v>648</v>
      </c>
      <c r="K381" s="498">
        <f t="shared" ca="1" si="164"/>
        <v>99.692307692307693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IFERROR(__xludf.DUMMYFUNCTION("IMPORTRANGE(""https://docs.google.com/spreadsheets/d/1XWAQStnk-4SwqDmLtmXYiTMKHgktTP8We1SCoS47DrQ/edit?usp=sharing"",""จัดที่ดิน!AM88"")"),9381.64)</f>
        <v>9381.64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IFERROR(__xludf.DUMMYFUNCTION("IMPORTRANGE(""https://docs.google.com/spreadsheets/d/1XWAQStnk-4SwqDmLtmXYiTMKHgktTP8We1SCoS47DrQ/edit?usp=sharing"",""จัดที่ดิน!AP88"")"),77)</f>
        <v>77</v>
      </c>
      <c r="K385" s="506">
        <f ca="1">IF(I385&gt;0,J385*100/I385,0)</f>
        <v>51.333333333333336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2095088</v>
      </c>
      <c r="N414" s="553">
        <f t="shared" si="181"/>
        <v>1352694.4</v>
      </c>
      <c r="O414" s="553">
        <f ca="1">IF(L414&gt;0,N414*100/L414,0)</f>
        <v>64.565039750120278</v>
      </c>
      <c r="P414" s="553">
        <f ca="1">IF(M414&gt;0,N414*100/M414,0)</f>
        <v>64.565039750120278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120340</v>
      </c>
      <c r="O419" s="155">
        <f t="shared" ref="O419:O424" ca="1" si="185">IF(L419&gt;0,N419*100/L419,0)</f>
        <v>80.743424584004288</v>
      </c>
      <c r="P419" s="155">
        <f t="shared" ref="P419:P424" ca="1" si="186">IF(M419&gt;0,N419*100/M419,0)</f>
        <v>80.743424584004288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120340</v>
      </c>
      <c r="O421" s="93">
        <f t="shared" ca="1" si="185"/>
        <v>80.743424584004288</v>
      </c>
      <c r="P421" s="93">
        <f t="shared" ca="1" si="186"/>
        <v>80.743424584004288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120340</v>
      </c>
      <c r="O422" s="498">
        <f t="shared" ca="1" si="185"/>
        <v>80.743424584004288</v>
      </c>
      <c r="P422" s="498">
        <f t="shared" ca="1" si="186"/>
        <v>80.743424584004288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120340</v>
      </c>
      <c r="O424" s="93">
        <f t="shared" ca="1" si="185"/>
        <v>80.743424584004288</v>
      </c>
      <c r="P424" s="93">
        <f t="shared" ca="1" si="186"/>
        <v>80.743424584004288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</f>
        <v>1560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203490.02</v>
      </c>
      <c r="O444" s="195">
        <f t="shared" ref="O444:O449" ca="1" si="198">IF(L444&gt;0,N444*100/L444,0)</f>
        <v>64.055030219088394</v>
      </c>
      <c r="P444" s="195">
        <f t="shared" ref="P444:P449" ca="1" si="199">IF(M444&gt;0,N444*100/M444,0)</f>
        <v>64.055030219088394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203490.02</v>
      </c>
      <c r="O446" s="93">
        <f t="shared" ca="1" si="198"/>
        <v>64.055030219088394</v>
      </c>
      <c r="P446" s="93">
        <f t="shared" ca="1" si="199"/>
        <v>64.055030219088394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203490.02</v>
      </c>
      <c r="O447" s="498">
        <f t="shared" ca="1" si="198"/>
        <v>64.055030219088394</v>
      </c>
      <c r="P447" s="498">
        <f t="shared" ca="1" si="199"/>
        <v>64.055030219088394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203490.02</v>
      </c>
      <c r="O449" s="93">
        <f t="shared" ca="1" si="198"/>
        <v>64.055030219088394</v>
      </c>
      <c r="P449" s="93">
        <f t="shared" ca="1" si="199"/>
        <v>64.055030219088394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</f>
        <v>62400.02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</f>
        <v>7690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116533</v>
      </c>
      <c r="O467" s="195">
        <f t="shared" ref="O467:O472" ca="1" si="207">IF(L467&gt;0,N467*100/L467,0)</f>
        <v>20.428509071020244</v>
      </c>
      <c r="P467" s="195">
        <f t="shared" ref="P467:P472" ca="1" si="208">IF(M467&gt;0,N467*100/M467,0)</f>
        <v>20.428509071020244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116533</v>
      </c>
      <c r="O469" s="93">
        <f t="shared" ca="1" si="207"/>
        <v>20.428509071020244</v>
      </c>
      <c r="P469" s="93">
        <f t="shared" ca="1" si="208"/>
        <v>20.428509071020244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116533</v>
      </c>
      <c r="O470" s="498">
        <f t="shared" ca="1" si="207"/>
        <v>20.428509071020244</v>
      </c>
      <c r="P470" s="498">
        <f t="shared" ca="1" si="208"/>
        <v>20.428509071020244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116533</v>
      </c>
      <c r="O472" s="93">
        <f t="shared" ca="1" si="207"/>
        <v>20.428509071020244</v>
      </c>
      <c r="P472" s="93">
        <f t="shared" ca="1" si="208"/>
        <v>20.428509071020244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23780+4720+480+3400</f>
        <v>32380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259100</v>
      </c>
      <c r="O523" s="195">
        <f t="shared" ref="O523:O528" ca="1" si="227">IF(L523&gt;0,N523*100/L523,0)</f>
        <v>93.45019115631537</v>
      </c>
      <c r="P523" s="195">
        <f t="shared" ref="P523:P528" ca="1" si="228">IF(M523&gt;0,N523*100/M523,0)</f>
        <v>93.45019115631537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259100</v>
      </c>
      <c r="O525" s="93">
        <f t="shared" ca="1" si="227"/>
        <v>93.45019115631537</v>
      </c>
      <c r="P525" s="93">
        <f t="shared" ca="1" si="228"/>
        <v>93.45019115631537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259100</v>
      </c>
      <c r="O526" s="498">
        <f t="shared" ca="1" si="227"/>
        <v>93.45019115631537</v>
      </c>
      <c r="P526" s="498">
        <f t="shared" ca="1" si="228"/>
        <v>93.45019115631537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259100</v>
      </c>
      <c r="O528" s="93">
        <f t="shared" ca="1" si="227"/>
        <v>93.45019115631537</v>
      </c>
      <c r="P528" s="93">
        <f t="shared" ca="1" si="228"/>
        <v>93.45019115631537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f>3700+7980+240+22800+2080+600</f>
        <v>37400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780665</v>
      </c>
      <c r="N544" s="155">
        <f t="shared" si="236"/>
        <v>653231.38</v>
      </c>
      <c r="O544" s="155">
        <f t="shared" ref="O544:O549" ca="1" si="237">IF(L544&gt;0,N544*100/L544,0)</f>
        <v>83.676273433547038</v>
      </c>
      <c r="P544" s="155">
        <f t="shared" ref="P544:P549" ca="1" si="238">IF(M544&gt;0,N544*100/M544,0)</f>
        <v>83.676273433547038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780665</v>
      </c>
      <c r="N546" s="93">
        <f t="shared" si="240"/>
        <v>653231.38</v>
      </c>
      <c r="O546" s="93">
        <f t="shared" ca="1" si="237"/>
        <v>83.676273433547038</v>
      </c>
      <c r="P546" s="93">
        <f t="shared" ca="1" si="238"/>
        <v>83.676273433547038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780665</v>
      </c>
      <c r="N547" s="498">
        <f t="shared" si="241"/>
        <v>653231.38</v>
      </c>
      <c r="O547" s="498">
        <f t="shared" ca="1" si="237"/>
        <v>83.676273433547038</v>
      </c>
      <c r="P547" s="498">
        <f t="shared" ca="1" si="238"/>
        <v>83.676273433547038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</f>
        <v>780665</v>
      </c>
      <c r="N549" s="93">
        <f>N550+N551+N552+N553+N554</f>
        <v>653231.38</v>
      </c>
      <c r="O549" s="93">
        <f t="shared" ca="1" si="237"/>
        <v>83.676273433547038</v>
      </c>
      <c r="P549" s="93">
        <f t="shared" ca="1" si="238"/>
        <v>83.676273433547038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</f>
        <v>63266.68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32853.25+65260+2498.45+7850+86672+7970+316+1365+14430+240+15375+3950+1780+26020+53390+14635+35360</f>
        <v>369964.7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220000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IFERROR(__xludf.DUMMYFUNCTION("IMPORTRANGE(""https://docs.google.com/spreadsheets/d/19vJNZY_5yjcGF2XGBMNZRCAIB0Kwfpjp8YEOfu-bneM/edit?usp=sharing"",""งานกองทุน!F88"")"),1240998.69)</f>
        <v>1240998.69</v>
      </c>
      <c r="K821" s="498">
        <f t="shared" ref="K821:K828" ca="1" si="335">IF(I821&gt;0,J821*100/I821,0)</f>
        <v>28.326940016874246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IFERROR(__xludf.DUMMYFUNCTION("IMPORTRANGE(""https://docs.google.com/spreadsheets/d/19vJNZY_5yjcGF2XGBMNZRCAIB0Kwfpjp8YEOfu-bneM/edit?usp=sharing"",""งานกองทุน!E88"")"),79)</f>
        <v>79</v>
      </c>
      <c r="K822" s="498">
        <f t="shared" ca="1" si="335"/>
        <v>28.623188405797102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IFERROR(__xludf.DUMMYFUNCTION("IMPORTRANGE(""https://docs.google.com/spreadsheets/d/19vJNZY_5yjcGF2XGBMNZRCAIB0Kwfpjp8YEOfu-bneM/edit?usp=sharing"",""งานกองทุน!K88"")"),372259.58)</f>
        <v>372259.58</v>
      </c>
      <c r="K823" s="498">
        <f t="shared" ca="1" si="335"/>
        <v>20.83442416250135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IFERROR(__xludf.DUMMYFUNCTION("IMPORTRANGE(""https://docs.google.com/spreadsheets/d/19vJNZY_5yjcGF2XGBMNZRCAIB0Kwfpjp8YEOfu-bneM/edit?usp=sharing"",""งานกองทุน!J88"")"),48)</f>
        <v>48</v>
      </c>
      <c r="K824" s="498">
        <f t="shared" ca="1" si="335"/>
        <v>80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IFERROR(__xludf.DUMMYFUNCTION("IMPORTRANGE(""https://docs.google.com/spreadsheets/d/19vJNZY_5yjcGF2XGBMNZRCAIB0Kwfpjp8YEOfu-bneM/edit?usp=sharing"",""งานกองทุน!P88"")"),236594)</f>
        <v>236594</v>
      </c>
      <c r="K825" s="498">
        <f t="shared" ca="1" si="335"/>
        <v>3468.1031955438289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IFERROR(__xludf.DUMMYFUNCTION("IMPORTRANGE(""https://docs.google.com/spreadsheets/d/19vJNZY_5yjcGF2XGBMNZRCAIB0Kwfpjp8YEOfu-bneM/edit?usp=sharing"",""งานกองทุน!O88"")"),66)</f>
        <v>66</v>
      </c>
      <c r="K826" s="498">
        <f t="shared" ca="1" si="335"/>
        <v>660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9E7E0-90F8-4D55-98D4-952EA2DF1F09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68057697</v>
      </c>
      <c r="N8" s="22">
        <f t="shared" ca="1" si="0"/>
        <v>24444891.710000001</v>
      </c>
      <c r="O8" s="22">
        <f t="shared" ref="O8:O16" ca="1" si="1">IF(L8&gt;0,N8*100/L8,0)</f>
        <v>35.655264487022762</v>
      </c>
      <c r="P8" s="22">
        <f t="shared" ref="P8:P16" ca="1" si="2">IF(M8&gt;0,N8*100/M8,0)</f>
        <v>35.917894356607455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68057697</v>
      </c>
      <c r="N10" s="30">
        <f t="shared" ca="1" si="3"/>
        <v>24444891.710000001</v>
      </c>
      <c r="O10" s="30">
        <f t="shared" ca="1" si="1"/>
        <v>35.655264487022762</v>
      </c>
      <c r="P10" s="30">
        <f t="shared" ca="1" si="2"/>
        <v>35.917894356607455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4364687</v>
      </c>
      <c r="N11" s="498">
        <f t="shared" ca="1" si="4"/>
        <v>2315584.52</v>
      </c>
      <c r="O11" s="498">
        <f t="shared" ca="1" si="1"/>
        <v>47.6340399288488</v>
      </c>
      <c r="P11" s="498">
        <f t="shared" ca="1" si="2"/>
        <v>53.052705039330426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4364687</v>
      </c>
      <c r="N13" s="93">
        <f t="shared" ca="1" si="5"/>
        <v>2315584.52</v>
      </c>
      <c r="O13" s="93">
        <f t="shared" ca="1" si="1"/>
        <v>47.6340399288488</v>
      </c>
      <c r="P13" s="93">
        <f t="shared" ca="1" si="2"/>
        <v>53.052705039330426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63693010</v>
      </c>
      <c r="N14" s="498">
        <f t="shared" ca="1" si="6"/>
        <v>22129307.190000001</v>
      </c>
      <c r="O14" s="498">
        <f t="shared" ca="1" si="1"/>
        <v>34.741085547695526</v>
      </c>
      <c r="P14" s="498">
        <f t="shared" ca="1" si="2"/>
        <v>34.743698233134218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63693010</v>
      </c>
      <c r="N16" s="52">
        <f t="shared" ca="1" si="7"/>
        <v>22129307.190000001</v>
      </c>
      <c r="O16" s="52">
        <f t="shared" ca="1" si="1"/>
        <v>34.741085547695526</v>
      </c>
      <c r="P16" s="52">
        <f t="shared" ca="1" si="2"/>
        <v>34.743698233134218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66324120</v>
      </c>
      <c r="N18" s="22">
        <f t="shared" ca="1" si="8"/>
        <v>23932036.370000001</v>
      </c>
      <c r="O18" s="22">
        <f t="shared" ref="O18:O26" ca="1" si="9">IF(L18&gt;0,N18*100/L18,0)</f>
        <v>35.812773597232912</v>
      </c>
      <c r="P18" s="22">
        <f t="shared" ref="P18:P26" ca="1" si="10">IF(M18&gt;0,N18*100/M18,0)</f>
        <v>36.083458581885445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66324120</v>
      </c>
      <c r="N20" s="30">
        <f t="shared" ca="1" si="11"/>
        <v>23932036.370000001</v>
      </c>
      <c r="O20" s="30">
        <f t="shared" ca="1" si="9"/>
        <v>35.812773597232912</v>
      </c>
      <c r="P20" s="30">
        <f t="shared" ca="1" si="10"/>
        <v>36.083458581885445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2631110</v>
      </c>
      <c r="N21" s="498">
        <f t="shared" ca="1" si="12"/>
        <v>1802729.18</v>
      </c>
      <c r="O21" s="498">
        <f t="shared" ca="1" si="9"/>
        <v>57.639009214674417</v>
      </c>
      <c r="P21" s="498">
        <f t="shared" ca="1" si="10"/>
        <v>68.515918376654724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2631110</v>
      </c>
      <c r="N23" s="93">
        <f t="shared" ca="1" si="13"/>
        <v>1802729.18</v>
      </c>
      <c r="O23" s="93">
        <f t="shared" ca="1" si="9"/>
        <v>57.639009214674417</v>
      </c>
      <c r="P23" s="93">
        <f t="shared" ca="1" si="10"/>
        <v>68.515918376654724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63693010</v>
      </c>
      <c r="N24" s="498">
        <f t="shared" ca="1" si="14"/>
        <v>22129307.190000001</v>
      </c>
      <c r="O24" s="498">
        <f t="shared" ca="1" si="9"/>
        <v>34.741085547695526</v>
      </c>
      <c r="P24" s="498">
        <f t="shared" ca="1" si="10"/>
        <v>34.743698233134218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63693010</v>
      </c>
      <c r="N26" s="52">
        <f t="shared" ca="1" si="15"/>
        <v>22129307.190000001</v>
      </c>
      <c r="O26" s="52">
        <f t="shared" ca="1" si="9"/>
        <v>34.741085547695526</v>
      </c>
      <c r="P26" s="52">
        <f t="shared" ca="1" si="10"/>
        <v>34.743698233134218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66825420</v>
      </c>
      <c r="M37" s="858">
        <f t="shared" ca="1" si="24"/>
        <v>66324120</v>
      </c>
      <c r="N37" s="858">
        <f t="shared" ca="1" si="24"/>
        <v>23932036.370000001</v>
      </c>
      <c r="O37" s="858">
        <f t="shared" ca="1" si="17"/>
        <v>35.812773597232912</v>
      </c>
      <c r="P37" s="858">
        <f t="shared" ca="1" si="18"/>
        <v>36.083458581885445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546220</v>
      </c>
      <c r="N41" s="85">
        <f t="shared" ca="1" si="25"/>
        <v>297642.61</v>
      </c>
      <c r="O41" s="85">
        <f t="shared" ref="O41:O49" ca="1" si="26">IF(L41&gt;0,N41*100/L41,0)</f>
        <v>55.942601259280146</v>
      </c>
      <c r="P41" s="85">
        <f t="shared" ref="P41:P49" ca="1" si="27">IF(M41&gt;0,N41*100/M41,0)</f>
        <v>54.491342316282818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546220</v>
      </c>
      <c r="N43" s="92">
        <f t="shared" ca="1" si="28"/>
        <v>297642.61</v>
      </c>
      <c r="O43" s="92">
        <f t="shared" ca="1" si="26"/>
        <v>55.942601259280146</v>
      </c>
      <c r="P43" s="92">
        <f t="shared" ca="1" si="27"/>
        <v>54.491342316282818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546220</v>
      </c>
      <c r="N44" s="498">
        <f t="shared" ca="1" si="29"/>
        <v>297642.61</v>
      </c>
      <c r="O44" s="498">
        <f t="shared" ca="1" si="26"/>
        <v>55.942601259280146</v>
      </c>
      <c r="P44" s="498">
        <f t="shared" ca="1" si="27"/>
        <v>54.491342316282818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IFERROR(__xludf.DUMMYFUNCTION("IMPORTRANGE(""https://docs.google.com/spreadsheets/d/1MeEWN-I1oV_STSDYn1IFDPWt_1FKiwhDph83XaGc0o0/edit?usp=sharing"",""งบพรบ!R75"")"),546220)</f>
        <v>546220</v>
      </c>
      <c r="N46" s="93">
        <f ca="1">IFERROR(__xludf.DUMMYFUNCTION("IMPORTRANGE(""https://docs.google.com/spreadsheets/d/1MeEWN-I1oV_STSDYn1IFDPWt_1FKiwhDph83XaGc0o0/edit?usp=sharing"",""งบพรบ!T75"")"),297642.61)</f>
        <v>297642.61</v>
      </c>
      <c r="O46" s="93">
        <f t="shared" ca="1" si="26"/>
        <v>55.942601259280146</v>
      </c>
      <c r="P46" s="93">
        <f t="shared" ca="1" si="27"/>
        <v>54.491342316282818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492850</v>
      </c>
      <c r="N53" s="116">
        <f t="shared" ca="1" si="31"/>
        <v>350051.99</v>
      </c>
      <c r="O53" s="116">
        <f t="shared" ref="O53:O61" ca="1" si="32">IF(L53&gt;0,N53*100/L53,0)</f>
        <v>53.475708829819737</v>
      </c>
      <c r="P53" s="116">
        <f t="shared" ref="P53:P61" ca="1" si="33">IF(M53&gt;0,N53*100/M53,0)</f>
        <v>71.026070812620475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492850</v>
      </c>
      <c r="N55" s="123">
        <f t="shared" ca="1" si="34"/>
        <v>350051.99</v>
      </c>
      <c r="O55" s="123">
        <f t="shared" ca="1" si="32"/>
        <v>53.475708829819737</v>
      </c>
      <c r="P55" s="123">
        <f t="shared" ca="1" si="33"/>
        <v>71.026070812620475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492850</v>
      </c>
      <c r="N56" s="498">
        <f t="shared" ca="1" si="35"/>
        <v>350051.99</v>
      </c>
      <c r="O56" s="498">
        <f t="shared" ca="1" si="32"/>
        <v>53.475708829819737</v>
      </c>
      <c r="P56" s="498">
        <f t="shared" ca="1" si="33"/>
        <v>71.026070812620475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IFERROR(__xludf.DUMMYFUNCTION("IMPORTRANGE(""https://docs.google.com/spreadsheets/d/1MeEWN-I1oV_STSDYn1IFDPWt_1FKiwhDph83XaGc0o0/edit?usp=sharing"",""งบพรบ!AB75"")"),492850)</f>
        <v>492850</v>
      </c>
      <c r="N58" s="93">
        <f ca="1">IFERROR(__xludf.DUMMYFUNCTION("IMPORTRANGE(""https://docs.google.com/spreadsheets/d/1MeEWN-I1oV_STSDYn1IFDPWt_1FKiwhDph83XaGc0o0/edit?usp=sharing"",""งบพรบ!AD75"")"),350051.99)</f>
        <v>350051.99</v>
      </c>
      <c r="O58" s="93">
        <f t="shared" ca="1" si="32"/>
        <v>53.475708829819737</v>
      </c>
      <c r="P58" s="93">
        <f t="shared" ca="1" si="33"/>
        <v>71.026070812620475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529900</v>
      </c>
      <c r="N66" s="155">
        <f t="shared" ca="1" si="39"/>
        <v>368107.56</v>
      </c>
      <c r="O66" s="155">
        <f t="shared" ref="O66:O74" ca="1" si="40">IF(L66&gt;0,N66*100/L66,0)</f>
        <v>53.488456843940718</v>
      </c>
      <c r="P66" s="155">
        <f t="shared" ref="P66:P74" ca="1" si="41">IF(M66&gt;0,N66*100/M66,0)</f>
        <v>69.467363653519527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529900</v>
      </c>
      <c r="N68" s="93">
        <f t="shared" ca="1" si="42"/>
        <v>368107.56</v>
      </c>
      <c r="O68" s="93">
        <f t="shared" ca="1" si="40"/>
        <v>53.488456843940718</v>
      </c>
      <c r="P68" s="93">
        <f t="shared" ca="1" si="41"/>
        <v>69.467363653519527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529900</v>
      </c>
      <c r="N69" s="498">
        <f t="shared" ca="1" si="43"/>
        <v>368107.56</v>
      </c>
      <c r="O69" s="498">
        <f t="shared" ca="1" si="40"/>
        <v>53.488456843940718</v>
      </c>
      <c r="P69" s="498">
        <f t="shared" ca="1" si="41"/>
        <v>69.467363653519527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IFERROR(__xludf.DUMMYFUNCTION("IMPORTRANGE(""https://docs.google.com/spreadsheets/d/1MeEWN-I1oV_STSDYn1IFDPWt_1FKiwhDph83XaGc0o0/edit?usp=sharing"",""งบพรบ!AL75"")"),529900)</f>
        <v>529900</v>
      </c>
      <c r="N71" s="93">
        <f ca="1">IFERROR(__xludf.DUMMYFUNCTION("IMPORTRANGE(""https://docs.google.com/spreadsheets/d/1MeEWN-I1oV_STSDYn1IFDPWt_1FKiwhDph83XaGc0o0/edit?usp=sharing"",""งบพรบ!AN75"")"),368107.56)</f>
        <v>368107.56</v>
      </c>
      <c r="O71" s="93">
        <f t="shared" ca="1" si="40"/>
        <v>53.488456843940718</v>
      </c>
      <c r="P71" s="93">
        <f t="shared" ca="1" si="41"/>
        <v>69.467363653519527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61353</v>
      </c>
      <c r="O88" s="155">
        <f t="shared" ref="O88:O96" ca="1" si="50">IF(L88&gt;0,N88*100/L88,0)</f>
        <v>71.473671947809876</v>
      </c>
      <c r="P88" s="155">
        <f t="shared" ref="P88:P96" ca="1" si="51">IF(M88&gt;0,N88*100/M88,0)</f>
        <v>77.524639878695979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61353</v>
      </c>
      <c r="O90" s="93">
        <f t="shared" ca="1" si="50"/>
        <v>71.473671947809876</v>
      </c>
      <c r="P90" s="93">
        <f t="shared" ca="1" si="51"/>
        <v>77.524639878695979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79140</v>
      </c>
      <c r="N91" s="498">
        <f t="shared" ca="1" si="53"/>
        <v>61353</v>
      </c>
      <c r="O91" s="498">
        <f t="shared" ca="1" si="50"/>
        <v>71.473671947809876</v>
      </c>
      <c r="P91" s="498">
        <f t="shared" ca="1" si="51"/>
        <v>77.524639878695979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IFERROR(__xludf.DUMMYFUNCTION("IMPORTRANGE(""https://docs.google.com/spreadsheets/d/1MeEWN-I1oV_STSDYn1IFDPWt_1FKiwhDph83XaGc0o0/edit?usp=sharing"",""งบพรบ!AV75"")"),79140)</f>
        <v>79140</v>
      </c>
      <c r="N93" s="93">
        <f ca="1">IFERROR(__xludf.DUMMYFUNCTION("IMPORTRANGE(""https://docs.google.com/spreadsheets/d/1MeEWN-I1oV_STSDYn1IFDPWt_1FKiwhDph83XaGc0o0/edit?usp=sharing"",""งบพรบ!AX75"")"),61353)</f>
        <v>61353</v>
      </c>
      <c r="O93" s="93">
        <f t="shared" ca="1" si="50"/>
        <v>71.473671947809876</v>
      </c>
      <c r="P93" s="93">
        <f t="shared" ca="1" si="51"/>
        <v>77.524639878695979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62660</v>
      </c>
      <c r="N181" s="155">
        <f t="shared" ca="1" si="92"/>
        <v>56710</v>
      </c>
      <c r="O181" s="155">
        <f t="shared" ref="O181:O189" ca="1" si="93">IF(L181&gt;0,N181*100/L181,0)</f>
        <v>93.735537190082638</v>
      </c>
      <c r="P181" s="155">
        <f t="shared" ref="P181:P189" ca="1" si="94">IF(M181&gt;0,N181*100/M181,0)</f>
        <v>90.504308969039258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62660</v>
      </c>
      <c r="N183" s="93">
        <f t="shared" ca="1" si="95"/>
        <v>56710</v>
      </c>
      <c r="O183" s="93">
        <f t="shared" ca="1" si="93"/>
        <v>93.735537190082638</v>
      </c>
      <c r="P183" s="93">
        <f t="shared" ca="1" si="94"/>
        <v>90.504308969039258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62660</v>
      </c>
      <c r="N184" s="498">
        <f t="shared" ca="1" si="96"/>
        <v>56710</v>
      </c>
      <c r="O184" s="498">
        <f t="shared" ca="1" si="93"/>
        <v>93.735537190082638</v>
      </c>
      <c r="P184" s="498">
        <f t="shared" ca="1" si="94"/>
        <v>90.504308969039258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IFERROR(__xludf.DUMMYFUNCTION("IMPORTRANGE(""https://docs.google.com/spreadsheets/d/1MeEWN-I1oV_STSDYn1IFDPWt_1FKiwhDph83XaGc0o0/edit?usp=sharing"",""งบพรบ!CT75"")"),62660)</f>
        <v>62660</v>
      </c>
      <c r="N186" s="93">
        <f ca="1">IFERROR(__xludf.DUMMYFUNCTION("IMPORTRANGE(""https://docs.google.com/spreadsheets/d/1MeEWN-I1oV_STSDYn1IFDPWt_1FKiwhDph83XaGc0o0/edit?usp=sharing"",""งบพรบ!CV75"")"),56710)</f>
        <v>56710</v>
      </c>
      <c r="O186" s="93">
        <f t="shared" ca="1" si="93"/>
        <v>93.735537190082638</v>
      </c>
      <c r="P186" s="93">
        <f t="shared" ca="1" si="94"/>
        <v>90.504308969039258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3777400</v>
      </c>
      <c r="N315" s="155">
        <f t="shared" ca="1" si="143"/>
        <v>3669600.95</v>
      </c>
      <c r="O315" s="155">
        <f t="shared" ref="O315:O323" ca="1" si="144">IF(L315&gt;0,N315*100/L315,0)</f>
        <v>97.777803090860644</v>
      </c>
      <c r="P315" s="155">
        <f t="shared" ref="P315:P323" ca="1" si="145">IF(M315&gt;0,N315*100/M315,0)</f>
        <v>97.146210356329746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3777400</v>
      </c>
      <c r="N317" s="93">
        <f t="shared" ca="1" si="146"/>
        <v>3669600.95</v>
      </c>
      <c r="O317" s="93">
        <f t="shared" ca="1" si="144"/>
        <v>97.777803090860644</v>
      </c>
      <c r="P317" s="93">
        <f t="shared" ca="1" si="145"/>
        <v>97.146210356329746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177400</v>
      </c>
      <c r="N318" s="498">
        <f t="shared" ca="1" si="147"/>
        <v>135779.76</v>
      </c>
      <c r="O318" s="498">
        <f t="shared" ca="1" si="144"/>
        <v>88.74494117647059</v>
      </c>
      <c r="P318" s="498">
        <f t="shared" ca="1" si="145"/>
        <v>76.538759864712517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IFERROR(__xludf.DUMMYFUNCTION("IMPORTRANGE(""https://docs.google.com/spreadsheets/d/1MeEWN-I1oV_STSDYn1IFDPWt_1FKiwhDph83XaGc0o0/edit?usp=sharing"",""งบพรบ!EH75"")"),177400)</f>
        <v>177400</v>
      </c>
      <c r="N320" s="93">
        <f ca="1">IFERROR(__xludf.DUMMYFUNCTION("IMPORTRANGE(""https://docs.google.com/spreadsheets/d/1MeEWN-I1oV_STSDYn1IFDPWt_1FKiwhDph83XaGc0o0/edit?usp=sharing"",""งบพรบ!EJ75"")"),135779.76)</f>
        <v>135779.76</v>
      </c>
      <c r="O320" s="93">
        <f t="shared" ca="1" si="144"/>
        <v>88.74494117647059</v>
      </c>
      <c r="P320" s="93">
        <f t="shared" ca="1" si="145"/>
        <v>76.538759864712517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3600000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98.161699722222224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98.161699722222224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1634</v>
      </c>
      <c r="K327" s="446">
        <f ca="1">IF(I327&gt;0,J327*100/I327,0)</f>
        <v>81.7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89855.52</v>
      </c>
      <c r="O328" s="155">
        <f t="shared" ref="O328:O336" ca="1" si="150">IF(L328&gt;0,N328*100/L328,0)</f>
        <v>53.485428571428571</v>
      </c>
      <c r="P328" s="155">
        <f t="shared" ref="P328:P336" ca="1" si="151">IF(M328&gt;0,N328*100/M328,0)</f>
        <v>69.926474708171213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89855.52</v>
      </c>
      <c r="O330" s="93">
        <f t="shared" ca="1" si="150"/>
        <v>53.485428571428571</v>
      </c>
      <c r="P330" s="93">
        <f t="shared" ca="1" si="151"/>
        <v>69.926474708171213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89855.52</v>
      </c>
      <c r="O331" s="498">
        <f t="shared" ca="1" si="150"/>
        <v>53.485428571428571</v>
      </c>
      <c r="P331" s="498">
        <f t="shared" ca="1" si="151"/>
        <v>69.926474708171213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IFERROR(__xludf.DUMMYFUNCTION("IMPORTRANGE(""https://docs.google.com/spreadsheets/d/1MeEWN-I1oV_STSDYn1IFDPWt_1FKiwhDph83XaGc0o0/edit?usp=sharing"",""งบพรบ!ER75"")"),128500)</f>
        <v>128500</v>
      </c>
      <c r="N333" s="93">
        <f ca="1">IFERROR(__xludf.DUMMYFUNCTION("IMPORTRANGE(""https://docs.google.com/spreadsheets/d/1MeEWN-I1oV_STSDYn1IFDPWt_1FKiwhDph83XaGc0o0/edit?usp=sharing"",""งบพรบ!ET75"")"),89855.52)</f>
        <v>89855.52</v>
      </c>
      <c r="O333" s="93">
        <f t="shared" ca="1" si="150"/>
        <v>53.485428571428571</v>
      </c>
      <c r="P333" s="93">
        <f t="shared" ca="1" si="151"/>
        <v>69.926474708171213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IFERROR(__xludf.DUMMYFUNCTION("IMPORTRANGE(""https://docs.google.com/spreadsheets/d/1kVcqe37tkHyjCSG3S0O1AXqVkqjo8mSIZil3BcpIysc/edit?usp=sharing"",""ศูนย์!D75"")"),1592)</f>
        <v>1592</v>
      </c>
      <c r="K338" s="498">
        <f ca="1">IF(I338&gt;0,J338*100/I338,0)</f>
        <v>79.599999999999994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667840</v>
      </c>
      <c r="N345" s="155">
        <f t="shared" ca="1" si="155"/>
        <v>497733.74</v>
      </c>
      <c r="O345" s="155">
        <f t="shared" ref="O345:O353" ca="1" si="156">IF(L345&gt;0,N345*100/L345,0)</f>
        <v>59.701780016792611</v>
      </c>
      <c r="P345" s="155">
        <f t="shared" ref="P345:P353" ca="1" si="157">IF(M345&gt;0,N345*100/M345,0)</f>
        <v>74.528890153330138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667840</v>
      </c>
      <c r="N347" s="93">
        <f t="shared" ca="1" si="158"/>
        <v>497733.74</v>
      </c>
      <c r="O347" s="93">
        <f t="shared" ca="1" si="156"/>
        <v>59.701780016792611</v>
      </c>
      <c r="P347" s="93">
        <f t="shared" ca="1" si="157"/>
        <v>74.528890153330138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574830</v>
      </c>
      <c r="N348" s="498">
        <f t="shared" ca="1" si="159"/>
        <v>404723.74</v>
      </c>
      <c r="O348" s="498">
        <f t="shared" ca="1" si="156"/>
        <v>54.997111020519093</v>
      </c>
      <c r="P348" s="498">
        <f t="shared" ca="1" si="157"/>
        <v>70.407553537567622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IFERROR(__xludf.DUMMYFUNCTION("IMPORTRANGE(""https://docs.google.com/spreadsheets/d/1MeEWN-I1oV_STSDYn1IFDPWt_1FKiwhDph83XaGc0o0/edit?usp=sharing"",""งบพรบ!FB75"")"),574830)</f>
        <v>574830</v>
      </c>
      <c r="N350" s="93">
        <f ca="1">IFERROR(__xludf.DUMMYFUNCTION("IMPORTRANGE(""https://docs.google.com/spreadsheets/d/1MeEWN-I1oV_STSDYn1IFDPWt_1FKiwhDph83XaGc0o0/edit?usp=sharing"",""งบพรบ!FD75"")"),404723.74)</f>
        <v>404723.74</v>
      </c>
      <c r="O350" s="93">
        <f t="shared" ca="1" si="156"/>
        <v>54.997111020519093</v>
      </c>
      <c r="P350" s="93">
        <f t="shared" ca="1" si="157"/>
        <v>70.407553537567622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45</v>
      </c>
      <c r="K355" s="466">
        <f ca="1">IF(I355&gt;0,J355*100/I355,0)</f>
        <v>21.428571428571427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IFERROR(__xludf.DUMMYFUNCTION("IMPORTRANGE(""https://docs.google.com/spreadsheets/d/1XWAQStnk-4SwqDmLtmXYiTMKHgktTP8We1SCoS47DrQ/edit?usp=sharing"",""จัดที่ดิน!W75"")"),221)</f>
        <v>221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IFERROR(__xludf.DUMMYFUNCTION("IMPORTRANGE(""https://docs.google.com/spreadsheets/d/1XWAQStnk-4SwqDmLtmXYiTMKHgktTP8We1SCoS47DrQ/edit?usp=sharing"",""จัดที่ดิน!X75"")"),2429.8)</f>
        <v>2429.8000000000002</v>
      </c>
      <c r="K359" s="498">
        <f t="shared" ca="1" si="161"/>
        <v>115.70476190476192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IFERROR(__xludf.DUMMYFUNCTION("IMPORTRANGE(""https://docs.google.com/spreadsheets/d/1XWAQStnk-4SwqDmLtmXYiTMKHgktTP8We1SCoS47DrQ/edit?usp=sharing"",""จัดที่ดิน!Y75"")"),180)</f>
        <v>180</v>
      </c>
      <c r="K360" s="498">
        <f t="shared" ca="1" si="161"/>
        <v>85.714285714285708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IFERROR(__xludf.DUMMYFUNCTION("IMPORTRANGE(""https://docs.google.com/spreadsheets/d/1XWAQStnk-4SwqDmLtmXYiTMKHgktTP8We1SCoS47DrQ/edit?usp=sharing"",""จัดที่ดิน!Z75"")"),2037.17999999999)</f>
        <v>2037.1799999999901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IFERROR(__xludf.DUMMYFUNCTION("IMPORTRANGE(""https://docs.google.com/spreadsheets/d/1XWAQStnk-4SwqDmLtmXYiTMKHgktTP8We1SCoS47DrQ/edit?usp=sharing"",""จัดที่ดิน!AA75"")"),45)</f>
        <v>45</v>
      </c>
      <c r="K362" s="498">
        <f t="shared" ca="1" si="161"/>
        <v>21.428571428571427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IFERROR(__xludf.DUMMYFUNCTION("IMPORTRANGE(""https://docs.google.com/spreadsheets/d/1XWAQStnk-4SwqDmLtmXYiTMKHgktTP8We1SCoS47DrQ/edit?usp=sharing"",""จัดที่ดิน!AB75"")"),565.93)</f>
        <v>565.92999999999995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257</v>
      </c>
      <c r="K364" s="480">
        <f t="shared" ca="1" si="161"/>
        <v>95.18518518518519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IFERROR(__xludf.DUMMYFUNCTION("IMPORTRANGE(""https://docs.google.com/spreadsheets/d/1XWAQStnk-4SwqDmLtmXYiTMKHgktTP8We1SCoS47DrQ/edit?usp=sharing"",""จัดที่ดิน!E75"")"),121)</f>
        <v>121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IFERROR(__xludf.DUMMYFUNCTION("IMPORTRANGE(""https://docs.google.com/spreadsheets/d/1XWAQStnk-4SwqDmLtmXYiTMKHgktTP8We1SCoS47DrQ/edit?usp=sharing"",""จัดที่ดิน!F75"")"),1414.02)</f>
        <v>1414.02</v>
      </c>
      <c r="K369" s="498">
        <f t="shared" ca="1" si="163"/>
        <v>108.77076923076923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IFERROR(__xludf.DUMMYFUNCTION("IMPORTRANGE(""https://docs.google.com/spreadsheets/d/1XWAQStnk-4SwqDmLtmXYiTMKHgktTP8We1SCoS47DrQ/edit?usp=sharing"",""จัดที่ดิน!G75"")"),80)</f>
        <v>80</v>
      </c>
      <c r="K370" s="498">
        <f t="shared" ca="1" si="163"/>
        <v>61.53846153846154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IFERROR(__xludf.DUMMYFUNCTION("IMPORTRANGE(""https://docs.google.com/spreadsheets/d/1XWAQStnk-4SwqDmLtmXYiTMKHgktTP8We1SCoS47DrQ/edit?usp=sharing"",""จัดที่ดิน!H75"")"),1021.4)</f>
        <v>1021.4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212</v>
      </c>
      <c r="K374" s="492">
        <f t="shared" ca="1" si="163"/>
        <v>151.42857142857142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IFERROR(__xludf.DUMMYFUNCTION("IMPORTRANGE(""https://docs.google.com/spreadsheets/d/1XWAQStnk-4SwqDmLtmXYiTMKHgktTP8We1SCoS47DrQ/edit?usp=sharing"",""จัดที่ดิน!AH75"")"),100)</f>
        <v>100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IFERROR(__xludf.DUMMYFUNCTION("IMPORTRANGE(""https://docs.google.com/spreadsheets/d/1XWAQStnk-4SwqDmLtmXYiTMKHgktTP8We1SCoS47DrQ/edit?usp=sharing"",""จัดที่ดิน!AI75"")"),1015.78)</f>
        <v>1015.78</v>
      </c>
      <c r="K378" s="498">
        <f t="shared" ca="1" si="164"/>
        <v>126.9725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IFERROR(__xludf.DUMMYFUNCTION("IMPORTRANGE(""https://docs.google.com/spreadsheets/d/1XWAQStnk-4SwqDmLtmXYiTMKHgktTP8We1SCoS47DrQ/edit?usp=sharing"",""จัดที่ดิน!AJ75"")"),312)</f>
        <v>312</v>
      </c>
      <c r="K379" s="498">
        <f t="shared" ca="1" si="164"/>
        <v>222.85714285714286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IFERROR(__xludf.DUMMYFUNCTION("IMPORTRANGE(""https://docs.google.com/spreadsheets/d/1XWAQStnk-4SwqDmLtmXYiTMKHgktTP8We1SCoS47DrQ/edit?usp=sharing"",""จัดที่ดิน!AK75"")"),4296.86)</f>
        <v>4296.8599999999997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IFERROR(__xludf.DUMMYFUNCTION("IMPORTRANGE(""https://docs.google.com/spreadsheets/d/1XWAQStnk-4SwqDmLtmXYiTMKHgktTP8We1SCoS47DrQ/edit?usp=sharing"",""จัดที่ดิน!AL75"")"),212)</f>
        <v>212</v>
      </c>
      <c r="K381" s="498">
        <f t="shared" ca="1" si="164"/>
        <v>151.42857142857142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IFERROR(__xludf.DUMMYFUNCTION("IMPORTRANGE(""https://docs.google.com/spreadsheets/d/1XWAQStnk-4SwqDmLtmXYiTMKHgktTP8We1SCoS47DrQ/edit?usp=sharing"",""จัดที่ดิน!AM75"")"),3281.08)</f>
        <v>3281.08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IFERROR(__xludf.DUMMYFUNCTION("IMPORTRANGE(""https://docs.google.com/spreadsheets/d/1XWAQStnk-4SwqDmLtmXYiTMKHgktTP8We1SCoS47DrQ/edit?usp=sharing"",""จัดที่ดิน!AP75"")"),2)</f>
        <v>2</v>
      </c>
      <c r="K385" s="506">
        <f ca="1">IF(I385&gt;0,J385*100/I385,0)</f>
        <v>10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9</v>
      </c>
      <c r="K401" s="527">
        <f t="shared" si="172"/>
        <v>60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18502476</v>
      </c>
      <c r="O402" s="155">
        <f t="shared" ref="O402:O410" ca="1" si="175">IF(L402&gt;0,N402*100/L402,0)</f>
        <v>54.41904705882353</v>
      </c>
      <c r="P402" s="155">
        <f t="shared" ref="P402:P410" ca="1" si="176">IF(M402&gt;0,N402*100/M402,0)</f>
        <v>54.41904705882353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18502476</v>
      </c>
      <c r="O404" s="93">
        <f t="shared" ca="1" si="175"/>
        <v>54.41904705882353</v>
      </c>
      <c r="P404" s="93">
        <f t="shared" ca="1" si="176"/>
        <v>54.41904705882353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18502476</v>
      </c>
      <c r="O408" s="498">
        <f t="shared" ca="1" si="175"/>
        <v>54.41904705882353</v>
      </c>
      <c r="P408" s="498">
        <f t="shared" ca="1" si="176"/>
        <v>54.41904705882353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IFERROR(__xludf.DUMMYFUNCTION("IMPORTRANGE(""https://docs.google.com/spreadsheets/d/1MeEWN-I1oV_STSDYn1IFDPWt_1FKiwhDph83XaGc0o0/edit?usp=sharing"",""งบพรบ!FY75"")"),18502476)</f>
        <v>18502476</v>
      </c>
      <c r="O410" s="93">
        <f t="shared" ca="1" si="175"/>
        <v>54.41904705882353</v>
      </c>
      <c r="P410" s="93">
        <f t="shared" ca="1" si="176"/>
        <v>54.41904705882353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9</v>
      </c>
      <c r="K412" s="498">
        <f t="shared" ref="K412:K413" si="180">IF(I412&gt;0,J412*100/I412,0)</f>
        <v>60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265221</v>
      </c>
      <c r="K413" s="545">
        <f t="shared" si="180"/>
        <v>33.32759487308369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IFERROR(__xludf.DUMMYFUNCTION("IMPORTRANGE(""https://docs.google.com/spreadsheets/d/19vJNZY_5yjcGF2XGBMNZRCAIB0Kwfpjp8YEOfu-bneM/edit?usp=sharing"",""งานกองทุน!F75"")"),195088.21)</f>
        <v>195088.21</v>
      </c>
      <c r="K821" s="498">
        <f t="shared" ref="K821:K828" ca="1" si="335">IF(I821&gt;0,J821*100/I821,0)</f>
        <v>124.02160051569659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IFERROR(__xludf.DUMMYFUNCTION("IMPORTRANGE(""https://docs.google.com/spreadsheets/d/19vJNZY_5yjcGF2XGBMNZRCAIB0Kwfpjp8YEOfu-bneM/edit?usp=sharing"",""งานกองทุน!E75"")"),21)</f>
        <v>21</v>
      </c>
      <c r="K822" s="498">
        <f t="shared" ca="1" si="335"/>
        <v>116.66666666666667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IFERROR(__xludf.DUMMYFUNCTION("IMPORTRANGE(""https://docs.google.com/spreadsheets/d/19vJNZY_5yjcGF2XGBMNZRCAIB0Kwfpjp8YEOfu-bneM/edit?usp=sharing"",""งานกองทุน!K75"")"),528154.41)</f>
        <v>528154.41</v>
      </c>
      <c r="K823" s="498">
        <f t="shared" ca="1" si="335"/>
        <v>69.324462868859769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IFERROR(__xludf.DUMMYFUNCTION("IMPORTRANGE(""https://docs.google.com/spreadsheets/d/19vJNZY_5yjcGF2XGBMNZRCAIB0Kwfpjp8YEOfu-bneM/edit?usp=sharing"",""งานกองทุน!J75"")"),104)</f>
        <v>104</v>
      </c>
      <c r="K824" s="498">
        <f t="shared" ca="1" si="335"/>
        <v>400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IFERROR(__xludf.DUMMYFUNCTION("IMPORTRANGE(""https://docs.google.com/spreadsheets/d/19vJNZY_5yjcGF2XGBMNZRCAIB0Kwfpjp8YEOfu-bneM/edit?usp=sharing"",""งานกองทุน!P75"")"),15990.43)</f>
        <v>15990.43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IFERROR(__xludf.DUMMYFUNCTION("IMPORTRANGE(""https://docs.google.com/spreadsheets/d/19vJNZY_5yjcGF2XGBMNZRCAIB0Kwfpjp8YEOfu-bneM/edit?usp=sharing"",""งานกองทุน!O75"")"),10)</f>
        <v>10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IFERROR(__xludf.DUMMYFUNCTION("IMPORTRANGE(""https://docs.google.com/spreadsheets/d/19vJNZY_5yjcGF2XGBMNZRCAIB0Kwfpjp8YEOfu-bneM/edit?usp=sharing"",""งานกองทุน!T75"")"),0)</f>
        <v>0</v>
      </c>
      <c r="K828" s="506">
        <f t="shared" ca="1" si="335"/>
        <v>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D374C-37B1-4CB4-AF6A-8B0129773F4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5560809</v>
      </c>
      <c r="N8" s="22">
        <f t="shared" ca="1" si="0"/>
        <v>3769565.66</v>
      </c>
      <c r="O8" s="22">
        <f t="shared" ref="O8:O16" ca="1" si="1">IF(L8&gt;0,N8*100/L8,0)</f>
        <v>65.83151129018259</v>
      </c>
      <c r="P8" s="22">
        <f t="shared" ref="P8:P16" ca="1" si="2">IF(M8&gt;0,N8*100/M8,0)</f>
        <v>67.788080115681012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5560809</v>
      </c>
      <c r="N10" s="30">
        <f t="shared" ca="1" si="3"/>
        <v>3769565.66</v>
      </c>
      <c r="O10" s="30">
        <f t="shared" ca="1" si="1"/>
        <v>65.83151129018259</v>
      </c>
      <c r="P10" s="30">
        <f t="shared" ca="1" si="2"/>
        <v>67.788080115681012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5216009</v>
      </c>
      <c r="N11" s="498">
        <f t="shared" ca="1" si="4"/>
        <v>3424765.66</v>
      </c>
      <c r="O11" s="498">
        <f t="shared" ca="1" si="1"/>
        <v>63.642200806833912</v>
      </c>
      <c r="P11" s="498">
        <f t="shared" ca="1" si="2"/>
        <v>65.658737552024931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5216009</v>
      </c>
      <c r="N13" s="93">
        <f t="shared" ca="1" si="5"/>
        <v>3424765.66</v>
      </c>
      <c r="O13" s="93">
        <f t="shared" ca="1" si="1"/>
        <v>63.642200806833912</v>
      </c>
      <c r="P13" s="93">
        <f t="shared" ca="1" si="2"/>
        <v>65.658737552024931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3440973</v>
      </c>
      <c r="N18" s="22">
        <f t="shared" ca="1" si="8"/>
        <v>2606413.15</v>
      </c>
      <c r="O18" s="22">
        <f t="shared" ref="O18:O26" ca="1" si="9">IF(L18&gt;0,N18*100/L18,0)</f>
        <v>72.274988249550432</v>
      </c>
      <c r="P18" s="22">
        <f t="shared" ref="P18:P26" ca="1" si="10">IF(M18&gt;0,N18*100/M18,0)</f>
        <v>75.746399346928911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3440973</v>
      </c>
      <c r="N20" s="30">
        <f t="shared" ca="1" si="11"/>
        <v>2606413.15</v>
      </c>
      <c r="O20" s="30">
        <f t="shared" ca="1" si="9"/>
        <v>72.274988249550432</v>
      </c>
      <c r="P20" s="30">
        <f t="shared" ca="1" si="10"/>
        <v>75.746399346928911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3096173</v>
      </c>
      <c r="N21" s="498">
        <f t="shared" ca="1" si="12"/>
        <v>2261613.15</v>
      </c>
      <c r="O21" s="498">
        <f t="shared" ca="1" si="9"/>
        <v>69.34389971316395</v>
      </c>
      <c r="P21" s="498">
        <f t="shared" ca="1" si="10"/>
        <v>73.045438675422858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3096173</v>
      </c>
      <c r="N23" s="93">
        <f t="shared" ca="1" si="13"/>
        <v>2261613.15</v>
      </c>
      <c r="O23" s="93">
        <f t="shared" ca="1" si="9"/>
        <v>69.34389971316395</v>
      </c>
      <c r="P23" s="93">
        <f t="shared" ca="1" si="10"/>
        <v>73.045438675422858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1163152.51</v>
      </c>
      <c r="O28" s="22">
        <f t="shared" ref="O28:O37" ca="1" si="17">IF(L28&gt;0,N28*100/L28,0)</f>
        <v>54.869929088854043</v>
      </c>
      <c r="P28" s="22">
        <f t="shared" ref="P28:P37" ca="1" si="18">IF(M28&gt;0,N28*100/M28,0)</f>
        <v>54.869929088854043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1163152.51</v>
      </c>
      <c r="O30" s="30">
        <f t="shared" ca="1" si="17"/>
        <v>54.869929088854043</v>
      </c>
      <c r="P30" s="30">
        <f t="shared" ca="1" si="18"/>
        <v>54.869929088854043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1163152.51</v>
      </c>
      <c r="O31" s="498">
        <f t="shared" ca="1" si="17"/>
        <v>54.869929088854043</v>
      </c>
      <c r="P31" s="498">
        <f t="shared" ca="1" si="18"/>
        <v>54.869929088854043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1163152.51</v>
      </c>
      <c r="O33" s="93">
        <f t="shared" ca="1" si="17"/>
        <v>54.869929088854043</v>
      </c>
      <c r="P33" s="93">
        <f t="shared" ca="1" si="18"/>
        <v>54.869929088854043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3606245</v>
      </c>
      <c r="M37" s="858">
        <f t="shared" ca="1" si="24"/>
        <v>3440973</v>
      </c>
      <c r="N37" s="858">
        <f t="shared" ca="1" si="24"/>
        <v>2606413.15</v>
      </c>
      <c r="O37" s="858">
        <f t="shared" ca="1" si="17"/>
        <v>72.274988249550432</v>
      </c>
      <c r="P37" s="858">
        <f t="shared" ca="1" si="18"/>
        <v>75.746399346928911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619460</v>
      </c>
      <c r="N41" s="85">
        <f t="shared" ca="1" si="25"/>
        <v>364867.5</v>
      </c>
      <c r="O41" s="85">
        <f t="shared" ref="O41:O49" ca="1" si="26">IF(L41&gt;0,N41*100/L41,0)</f>
        <v>60.892439919893192</v>
      </c>
      <c r="P41" s="85">
        <f t="shared" ref="P41:P49" ca="1" si="27">IF(M41&gt;0,N41*100/M41,0)</f>
        <v>58.900897555935813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619460</v>
      </c>
      <c r="N43" s="92">
        <f t="shared" ca="1" si="28"/>
        <v>364867.5</v>
      </c>
      <c r="O43" s="92">
        <f t="shared" ca="1" si="26"/>
        <v>60.892439919893192</v>
      </c>
      <c r="P43" s="92">
        <f t="shared" ca="1" si="27"/>
        <v>58.900897555935813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619460</v>
      </c>
      <c r="N44" s="498">
        <f t="shared" ca="1" si="29"/>
        <v>364867.5</v>
      </c>
      <c r="O44" s="498">
        <f t="shared" ca="1" si="26"/>
        <v>60.892439919893192</v>
      </c>
      <c r="P44" s="498">
        <f t="shared" ca="1" si="27"/>
        <v>58.900897555935813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IFERROR(__xludf.DUMMYFUNCTION("IMPORTRANGE(""https://docs.google.com/spreadsheets/d/1MeEWN-I1oV_STSDYn1IFDPWt_1FKiwhDph83XaGc0o0/edit?usp=sharing"",""งบพรบ!R76"")"),619460)</f>
        <v>619460</v>
      </c>
      <c r="N46" s="93">
        <f ca="1">IFERROR(__xludf.DUMMYFUNCTION("IMPORTRANGE(""https://docs.google.com/spreadsheets/d/1MeEWN-I1oV_STSDYn1IFDPWt_1FKiwhDph83XaGc0o0/edit?usp=sharing"",""งบพรบ!T76"")"),364867.5)</f>
        <v>364867.5</v>
      </c>
      <c r="O46" s="93">
        <f t="shared" ca="1" si="26"/>
        <v>60.892439919893192</v>
      </c>
      <c r="P46" s="93">
        <f t="shared" ca="1" si="27"/>
        <v>58.900897555935813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565083</v>
      </c>
      <c r="N53" s="116">
        <f t="shared" ca="1" si="31"/>
        <v>523936.25</v>
      </c>
      <c r="O53" s="116">
        <f t="shared" ref="O53:O61" ca="1" si="32">IF(L53&gt;0,N53*100/L53,0)</f>
        <v>72.117859600825881</v>
      </c>
      <c r="P53" s="116">
        <f t="shared" ref="P53:P61" ca="1" si="33">IF(M53&gt;0,N53*100/M53,0)</f>
        <v>92.718459058226841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565083</v>
      </c>
      <c r="N55" s="123">
        <f t="shared" ca="1" si="34"/>
        <v>523936.25</v>
      </c>
      <c r="O55" s="123">
        <f t="shared" ca="1" si="32"/>
        <v>72.117859600825881</v>
      </c>
      <c r="P55" s="123">
        <f t="shared" ca="1" si="33"/>
        <v>92.718459058226841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525283</v>
      </c>
      <c r="N56" s="498">
        <f t="shared" ca="1" si="35"/>
        <v>484136.25</v>
      </c>
      <c r="O56" s="498">
        <f t="shared" ca="1" si="32"/>
        <v>70.501856705985148</v>
      </c>
      <c r="P56" s="498">
        <f t="shared" ca="1" si="33"/>
        <v>92.166746306276806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IFERROR(__xludf.DUMMYFUNCTION("IMPORTRANGE(""https://docs.google.com/spreadsheets/d/1MeEWN-I1oV_STSDYn1IFDPWt_1FKiwhDph83XaGc0o0/edit?usp=sharing"",""งบพรบ!AB76"")"),525283)</f>
        <v>525283</v>
      </c>
      <c r="N58" s="93">
        <f ca="1">IFERROR(__xludf.DUMMYFUNCTION("IMPORTRANGE(""https://docs.google.com/spreadsheets/d/1MeEWN-I1oV_STSDYn1IFDPWt_1FKiwhDph83XaGc0o0/edit?usp=sharing"",""งบพรบ!AD76"")"),484136.25)</f>
        <v>484136.25</v>
      </c>
      <c r="O58" s="93">
        <f t="shared" ca="1" si="32"/>
        <v>70.501856705985148</v>
      </c>
      <c r="P58" s="93">
        <f t="shared" ca="1" si="33"/>
        <v>92.166746306276806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870600</v>
      </c>
      <c r="N66" s="155">
        <f t="shared" ca="1" si="39"/>
        <v>594702</v>
      </c>
      <c r="O66" s="155">
        <f t="shared" ref="O66:O74" ca="1" si="40">IF(L66&gt;0,N66*100/L66,0)</f>
        <v>74.730082935410906</v>
      </c>
      <c r="P66" s="155">
        <f t="shared" ref="P66:P74" ca="1" si="41">IF(M66&gt;0,N66*100/M66,0)</f>
        <v>68.309441764300487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870600</v>
      </c>
      <c r="N68" s="93">
        <f t="shared" ca="1" si="42"/>
        <v>594702</v>
      </c>
      <c r="O68" s="93">
        <f t="shared" ca="1" si="40"/>
        <v>74.730082935410906</v>
      </c>
      <c r="P68" s="93">
        <f t="shared" ca="1" si="41"/>
        <v>68.309441764300487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870600</v>
      </c>
      <c r="N69" s="498">
        <f t="shared" ca="1" si="43"/>
        <v>594702</v>
      </c>
      <c r="O69" s="498">
        <f t="shared" ca="1" si="40"/>
        <v>74.730082935410906</v>
      </c>
      <c r="P69" s="498">
        <f t="shared" ca="1" si="41"/>
        <v>68.309441764300487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IFERROR(__xludf.DUMMYFUNCTION("IMPORTRANGE(""https://docs.google.com/spreadsheets/d/1MeEWN-I1oV_STSDYn1IFDPWt_1FKiwhDph83XaGc0o0/edit?usp=sharing"",""งบพรบ!AL76"")"),870600)</f>
        <v>870600</v>
      </c>
      <c r="N71" s="93">
        <f ca="1">IFERROR(__xludf.DUMMYFUNCTION("IMPORTRANGE(""https://docs.google.com/spreadsheets/d/1MeEWN-I1oV_STSDYn1IFDPWt_1FKiwhDph83XaGc0o0/edit?usp=sharing"",""งบพรบ!AN76"")"),594702)</f>
        <v>594702</v>
      </c>
      <c r="O71" s="93">
        <f t="shared" ca="1" si="40"/>
        <v>74.730082935410906</v>
      </c>
      <c r="P71" s="93">
        <f t="shared" ca="1" si="41"/>
        <v>68.309441764300487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89.557069846678019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89.557069846678019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89.557069846678019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89.557069846678019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120945</v>
      </c>
      <c r="O132" s="155">
        <f t="shared" ref="O132:O140" ca="1" si="70">IF(L132&gt;0,N132*100/L132,0)</f>
        <v>79.750090666314989</v>
      </c>
      <c r="P132" s="155">
        <f t="shared" ref="P132:P140" ca="1" si="71">IF(M132&gt;0,N132*100/M132,0)</f>
        <v>82.331518039482646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120945</v>
      </c>
      <c r="O134" s="93">
        <f t="shared" ca="1" si="70"/>
        <v>79.750090666314989</v>
      </c>
      <c r="P134" s="93">
        <f t="shared" ca="1" si="71"/>
        <v>82.331518039482646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43900</v>
      </c>
      <c r="N135" s="498">
        <f t="shared" ca="1" si="73"/>
        <v>17945</v>
      </c>
      <c r="O135" s="498">
        <f t="shared" ca="1" si="70"/>
        <v>36.882129277566541</v>
      </c>
      <c r="P135" s="498">
        <f t="shared" ca="1" si="71"/>
        <v>40.876993166287015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IFERROR(__xludf.DUMMYFUNCTION("IMPORTRANGE(""https://docs.google.com/spreadsheets/d/1MeEWN-I1oV_STSDYn1IFDPWt_1FKiwhDph83XaGc0o0/edit?usp=sharing"",""งบพรบ!BP76"")"),43900)</f>
        <v>43900</v>
      </c>
      <c r="N137" s="93">
        <f ca="1">IFERROR(__xludf.DUMMYFUNCTION("IMPORTRANGE(""https://docs.google.com/spreadsheets/d/1MeEWN-I1oV_STSDYn1IFDPWt_1FKiwhDph83XaGc0o0/edit?usp=sharing"",""งบพรบ!BR76"")"),17945)</f>
        <v>17945</v>
      </c>
      <c r="O137" s="93">
        <f t="shared" ca="1" si="70"/>
        <v>36.882129277566541</v>
      </c>
      <c r="P137" s="93">
        <f t="shared" ca="1" si="71"/>
        <v>40.876993166287015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17380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28.481012658227847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17380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28.481012658227847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17380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28.481012658227847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IFERROR(__xludf.DUMMYFUNCTION("IMPORTRANGE(""https://docs.google.com/spreadsheets/d/1MeEWN-I1oV_STSDYn1IFDPWt_1FKiwhDph83XaGc0o0/edit?usp=sharing"",""งบพรบ!BZ76"")"),17380)</f>
        <v>17380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28.481012658227847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72370</v>
      </c>
      <c r="N181" s="155">
        <f t="shared" ca="1" si="92"/>
        <v>55320</v>
      </c>
      <c r="O181" s="155">
        <f t="shared" ref="O181:O189" ca="1" si="93">IF(L181&gt;0,N181*100/L181,0)</f>
        <v>86.4375</v>
      </c>
      <c r="P181" s="155">
        <f t="shared" ref="P181:P189" ca="1" si="94">IF(M181&gt;0,N181*100/M181,0)</f>
        <v>76.440514025148545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72370</v>
      </c>
      <c r="N183" s="93">
        <f t="shared" ca="1" si="95"/>
        <v>55320</v>
      </c>
      <c r="O183" s="93">
        <f t="shared" ca="1" si="93"/>
        <v>86.4375</v>
      </c>
      <c r="P183" s="93">
        <f t="shared" ca="1" si="94"/>
        <v>76.440514025148545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72370</v>
      </c>
      <c r="N184" s="498">
        <f t="shared" ca="1" si="96"/>
        <v>55320</v>
      </c>
      <c r="O184" s="498">
        <f t="shared" ca="1" si="93"/>
        <v>86.4375</v>
      </c>
      <c r="P184" s="498">
        <f t="shared" ca="1" si="94"/>
        <v>76.440514025148545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IFERROR(__xludf.DUMMYFUNCTION("IMPORTRANGE(""https://docs.google.com/spreadsheets/d/1MeEWN-I1oV_STSDYn1IFDPWt_1FKiwhDph83XaGc0o0/edit?usp=sharing"",""งบพรบ!CT76"")"),72370)</f>
        <v>72370</v>
      </c>
      <c r="N186" s="93">
        <f ca="1">IFERROR(__xludf.DUMMYFUNCTION("IMPORTRANGE(""https://docs.google.com/spreadsheets/d/1MeEWN-I1oV_STSDYn1IFDPWt_1FKiwhDph83XaGc0o0/edit?usp=sharing"",""งบพรบ!CV76"")"),55320)</f>
        <v>55320</v>
      </c>
      <c r="O186" s="93">
        <f t="shared" ca="1" si="93"/>
        <v>86.4375</v>
      </c>
      <c r="P186" s="93">
        <f t="shared" ca="1" si="94"/>
        <v>76.440514025148545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2450</v>
      </c>
      <c r="O191" s="155">
        <f ca="1">IF(L191&gt;0,N191*100/L191,0)</f>
        <v>40.833333333333336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3520</v>
      </c>
      <c r="O277" s="155">
        <f t="shared" ref="O277:O285" ca="1" si="126">IF(L277&gt;0,N277*100/L277,0)</f>
        <v>15.554573574900575</v>
      </c>
      <c r="P277" s="155">
        <f t="shared" ref="P277:P285" ca="1" si="127">IF(M277&gt;0,N277*100/M277,0)</f>
        <v>15.554573574900575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3520</v>
      </c>
      <c r="O279" s="93">
        <f t="shared" ca="1" si="126"/>
        <v>15.554573574900575</v>
      </c>
      <c r="P279" s="93">
        <f t="shared" ca="1" si="127"/>
        <v>15.554573574900575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3520</v>
      </c>
      <c r="O280" s="498">
        <f t="shared" ca="1" si="126"/>
        <v>15.554573574900575</v>
      </c>
      <c r="P280" s="498">
        <f t="shared" ca="1" si="127"/>
        <v>15.554573574900575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IFERROR(__xludf.DUMMYFUNCTION("IMPORTRANGE(""https://docs.google.com/spreadsheets/d/1MeEWN-I1oV_STSDYn1IFDPWt_1FKiwhDph83XaGc0o0/edit?usp=sharing"",""งบพรบ!DP76"")"),3520)</f>
        <v>3520</v>
      </c>
      <c r="O282" s="93">
        <f t="shared" ca="1" si="126"/>
        <v>15.554573574900575</v>
      </c>
      <c r="P282" s="93">
        <f t="shared" ca="1" si="127"/>
        <v>15.554573574900575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51.70807453416149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51.70807453416149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51.70807453416149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IFERROR(__xludf.DUMMYFUNCTION("IMPORTRANGE(""https://docs.google.com/spreadsheets/d/1MeEWN-I1oV_STSDYn1IFDPWt_1FKiwhDph83XaGc0o0/edit?usp=sharing"",""งบพรบ!DX76"")"),64400)</f>
        <v>64400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51.70807453416149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96119.2</v>
      </c>
      <c r="O315" s="155">
        <f t="shared" ref="O315:O323" ca="1" si="144">IF(L315&gt;0,N315*100/L315,0)</f>
        <v>62.823006535947712</v>
      </c>
      <c r="P315" s="155">
        <f t="shared" ref="P315:P323" ca="1" si="145">IF(M315&gt;0,N315*100/M315,0)</f>
        <v>83.94689956331878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96119.2</v>
      </c>
      <c r="O317" s="93">
        <f t="shared" ca="1" si="144"/>
        <v>62.823006535947712</v>
      </c>
      <c r="P317" s="93">
        <f t="shared" ca="1" si="145"/>
        <v>83.94689956331878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114500</v>
      </c>
      <c r="N318" s="498">
        <f t="shared" ca="1" si="147"/>
        <v>96119.2</v>
      </c>
      <c r="O318" s="498">
        <f t="shared" ca="1" si="144"/>
        <v>62.823006535947712</v>
      </c>
      <c r="P318" s="498">
        <f t="shared" ca="1" si="145"/>
        <v>83.94689956331878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IFERROR(__xludf.DUMMYFUNCTION("IMPORTRANGE(""https://docs.google.com/spreadsheets/d/1MeEWN-I1oV_STSDYn1IFDPWt_1FKiwhDph83XaGc0o0/edit?usp=sharing"",""งบพรบ!EH76"")"),114500)</f>
        <v>114500</v>
      </c>
      <c r="N320" s="93">
        <f ca="1">IFERROR(__xludf.DUMMYFUNCTION("IMPORTRANGE(""https://docs.google.com/spreadsheets/d/1MeEWN-I1oV_STSDYn1IFDPWt_1FKiwhDph83XaGc0o0/edit?usp=sharing"",""งบพรบ!EJ76"")"),96119.2)</f>
        <v>96119.2</v>
      </c>
      <c r="O320" s="93">
        <f t="shared" ca="1" si="144"/>
        <v>62.823006535947712</v>
      </c>
      <c r="P320" s="93">
        <f t="shared" ca="1" si="145"/>
        <v>83.94689956331878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2788</v>
      </c>
      <c r="K327" s="446">
        <f ca="1">IF(I327&gt;0,J327*100/I327,0)</f>
        <v>89.935483870967744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132250</v>
      </c>
      <c r="N328" s="155">
        <f t="shared" ca="1" si="149"/>
        <v>100645</v>
      </c>
      <c r="O328" s="155">
        <f t="shared" ref="O328:O336" ca="1" si="150">IF(L328&gt;0,N328*100/L328,0)</f>
        <v>58.176300578034684</v>
      </c>
      <c r="P328" s="155">
        <f t="shared" ref="P328:P336" ca="1" si="151">IF(M328&gt;0,N328*100/M328,0)</f>
        <v>76.10207939508507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132250</v>
      </c>
      <c r="N330" s="93">
        <f t="shared" ca="1" si="152"/>
        <v>100645</v>
      </c>
      <c r="O330" s="93">
        <f t="shared" ca="1" si="150"/>
        <v>58.176300578034684</v>
      </c>
      <c r="P330" s="93">
        <f t="shared" ca="1" si="151"/>
        <v>76.10207939508507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132250</v>
      </c>
      <c r="N331" s="498">
        <f t="shared" ca="1" si="153"/>
        <v>100645</v>
      </c>
      <c r="O331" s="498">
        <f t="shared" ca="1" si="150"/>
        <v>58.176300578034684</v>
      </c>
      <c r="P331" s="498">
        <f t="shared" ca="1" si="151"/>
        <v>76.10207939508507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IFERROR(__xludf.DUMMYFUNCTION("IMPORTRANGE(""https://docs.google.com/spreadsheets/d/1MeEWN-I1oV_STSDYn1IFDPWt_1FKiwhDph83XaGc0o0/edit?usp=sharing"",""งบพรบ!ER76"")"),132250)</f>
        <v>132250</v>
      </c>
      <c r="N333" s="93">
        <f ca="1">IFERROR(__xludf.DUMMYFUNCTION("IMPORTRANGE(""https://docs.google.com/spreadsheets/d/1MeEWN-I1oV_STSDYn1IFDPWt_1FKiwhDph83XaGc0o0/edit?usp=sharing"",""งบพรบ!ET76"")"),100645)</f>
        <v>100645</v>
      </c>
      <c r="O333" s="93">
        <f t="shared" ca="1" si="150"/>
        <v>58.176300578034684</v>
      </c>
      <c r="P333" s="93">
        <f t="shared" ca="1" si="151"/>
        <v>76.10207939508507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IFERROR(__xludf.DUMMYFUNCTION("IMPORTRANGE(""https://docs.google.com/spreadsheets/d/1kVcqe37tkHyjCSG3S0O1AXqVkqjo8mSIZil3BcpIysc/edit?usp=sharing"",""ศูนย์!D76"")"),2725)</f>
        <v>2725</v>
      </c>
      <c r="K338" s="498">
        <f ca="1">IF(I338&gt;0,J338*100/I338,0)</f>
        <v>87.903225806451616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786050</v>
      </c>
      <c r="N345" s="155">
        <f t="shared" ca="1" si="155"/>
        <v>681823.2</v>
      </c>
      <c r="O345" s="155">
        <f t="shared" ref="O345:O353" ca="1" si="156">IF(L345&gt;0,N345*100/L345,0)</f>
        <v>88.772127177564258</v>
      </c>
      <c r="P345" s="155">
        <f t="shared" ref="P345:P353" ca="1" si="157">IF(M345&gt;0,N345*100/M345,0)</f>
        <v>86.740436359010246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786050</v>
      </c>
      <c r="N347" s="93">
        <f t="shared" ca="1" si="158"/>
        <v>681823.2</v>
      </c>
      <c r="O347" s="93">
        <f t="shared" ca="1" si="156"/>
        <v>88.772127177564258</v>
      </c>
      <c r="P347" s="93">
        <f t="shared" ca="1" si="157"/>
        <v>86.740436359010246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584050</v>
      </c>
      <c r="N348" s="498">
        <f t="shared" ca="1" si="159"/>
        <v>479823.2</v>
      </c>
      <c r="O348" s="498">
        <f t="shared" ca="1" si="156"/>
        <v>84.76543122637176</v>
      </c>
      <c r="P348" s="498">
        <f t="shared" ca="1" si="157"/>
        <v>82.154473075935286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IFERROR(__xludf.DUMMYFUNCTION("IMPORTRANGE(""https://docs.google.com/spreadsheets/d/1MeEWN-I1oV_STSDYn1IFDPWt_1FKiwhDph83XaGc0o0/edit?usp=sharing"",""งบพรบ!FB76"")"),584050)</f>
        <v>584050</v>
      </c>
      <c r="N350" s="93">
        <f ca="1">IFERROR(__xludf.DUMMYFUNCTION("IMPORTRANGE(""https://docs.google.com/spreadsheets/d/1MeEWN-I1oV_STSDYn1IFDPWt_1FKiwhDph83XaGc0o0/edit?usp=sharing"",""งบพรบ!FD76"")"),479823.2)</f>
        <v>479823.2</v>
      </c>
      <c r="O350" s="93">
        <f t="shared" ca="1" si="156"/>
        <v>84.76543122637176</v>
      </c>
      <c r="P350" s="93">
        <f t="shared" ca="1" si="157"/>
        <v>82.154473075935286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26</v>
      </c>
      <c r="K355" s="466">
        <f ca="1">IF(I355&gt;0,J355*100/I355,0)</f>
        <v>9.2857142857142865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IFERROR(__xludf.DUMMYFUNCTION("IMPORTRANGE(""https://docs.google.com/spreadsheets/d/1XWAQStnk-4SwqDmLtmXYiTMKHgktTP8We1SCoS47DrQ/edit?usp=sharing"",""จัดที่ดิน!W76"")"),200)</f>
        <v>200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IFERROR(__xludf.DUMMYFUNCTION("IMPORTRANGE(""https://docs.google.com/spreadsheets/d/1XWAQStnk-4SwqDmLtmXYiTMKHgktTP8We1SCoS47DrQ/edit?usp=sharing"",""จัดที่ดิน!X76"")"),1862.95)</f>
        <v>1862.95</v>
      </c>
      <c r="K359" s="498">
        <f t="shared" ca="1" si="161"/>
        <v>74.518000000000001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IFERROR(__xludf.DUMMYFUNCTION("IMPORTRANGE(""https://docs.google.com/spreadsheets/d/1XWAQStnk-4SwqDmLtmXYiTMKHgktTP8We1SCoS47DrQ/edit?usp=sharing"",""จัดที่ดิน!Y76"")"),137)</f>
        <v>137</v>
      </c>
      <c r="K360" s="498">
        <f t="shared" ca="1" si="161"/>
        <v>48.928571428571431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IFERROR(__xludf.DUMMYFUNCTION("IMPORTRANGE(""https://docs.google.com/spreadsheets/d/1XWAQStnk-4SwqDmLtmXYiTMKHgktTP8We1SCoS47DrQ/edit?usp=sharing"",""จัดที่ดิน!Z76"")"),1308.89999999999)</f>
        <v>1308.8999999999901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IFERROR(__xludf.DUMMYFUNCTION("IMPORTRANGE(""https://docs.google.com/spreadsheets/d/1XWAQStnk-4SwqDmLtmXYiTMKHgktTP8We1SCoS47DrQ/edit?usp=sharing"",""จัดที่ดิน!AA76"")"),26)</f>
        <v>26</v>
      </c>
      <c r="K362" s="498">
        <f t="shared" ca="1" si="161"/>
        <v>9.2857142857142865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IFERROR(__xludf.DUMMYFUNCTION("IMPORTRANGE(""https://docs.google.com/spreadsheets/d/1XWAQStnk-4SwqDmLtmXYiTMKHgktTP8We1SCoS47DrQ/edit?usp=sharing"",""จัดที่ดิน!AB76"")"),234.15)</f>
        <v>234.15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329</v>
      </c>
      <c r="K364" s="480">
        <f t="shared" ca="1" si="161"/>
        <v>49.104477611940297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IFERROR(__xludf.DUMMYFUNCTION("IMPORTRANGE(""https://docs.google.com/spreadsheets/d/1XWAQStnk-4SwqDmLtmXYiTMKHgktTP8We1SCoS47DrQ/edit?usp=sharing"",""จัดที่ดิน!E76"")"),59)</f>
        <v>59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IFERROR(__xludf.DUMMYFUNCTION("IMPORTRANGE(""https://docs.google.com/spreadsheets/d/1XWAQStnk-4SwqDmLtmXYiTMKHgktTP8We1SCoS47DrQ/edit?usp=sharing"",""จัดที่ดิน!F76"")"),580.3)</f>
        <v>580.29999999999995</v>
      </c>
      <c r="K369" s="498">
        <f t="shared" ca="1" si="163"/>
        <v>58.029999999999994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IFERROR(__xludf.DUMMYFUNCTION("IMPORTRANGE(""https://docs.google.com/spreadsheets/d/1XWAQStnk-4SwqDmLtmXYiTMKHgktTP8We1SCoS47DrQ/edit?usp=sharing"",""จัดที่ดิน!G76"")"),14)</f>
        <v>14</v>
      </c>
      <c r="K370" s="498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IFERROR(__xludf.DUMMYFUNCTION("IMPORTRANGE(""https://docs.google.com/spreadsheets/d/1XWAQStnk-4SwqDmLtmXYiTMKHgktTP8We1SCoS47DrQ/edit?usp=sharing"",""จัดที่ดิน!H76"")"),185.29)</f>
        <v>185.29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324</v>
      </c>
      <c r="K374" s="492">
        <f t="shared" ca="1" si="163"/>
        <v>56.842105263157897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IFERROR(__xludf.DUMMYFUNCTION("IMPORTRANGE(""https://docs.google.com/spreadsheets/d/1XWAQStnk-4SwqDmLtmXYiTMKHgktTP8We1SCoS47DrQ/edit?usp=sharing"",""จัดที่ดิน!AH76"")"),141)</f>
        <v>141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IFERROR(__xludf.DUMMYFUNCTION("IMPORTRANGE(""https://docs.google.com/spreadsheets/d/1XWAQStnk-4SwqDmLtmXYiTMKHgktTP8We1SCoS47DrQ/edit?usp=sharing"",""จัดที่ดิน!AI76"")"),1282.65)</f>
        <v>1282.6500000000001</v>
      </c>
      <c r="K378" s="498">
        <f t="shared" ca="1" si="164"/>
        <v>85.51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IFERROR(__xludf.DUMMYFUNCTION("IMPORTRANGE(""https://docs.google.com/spreadsheets/d/1XWAQStnk-4SwqDmLtmXYiTMKHgktTP8We1SCoS47DrQ/edit?usp=sharing"",""จัดที่ดิน!AJ76"")"),428)</f>
        <v>428</v>
      </c>
      <c r="K379" s="498">
        <f t="shared" ca="1" si="164"/>
        <v>75.087719298245617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IFERROR(__xludf.DUMMYFUNCTION("IMPORTRANGE(""https://docs.google.com/spreadsheets/d/1XWAQStnk-4SwqDmLtmXYiTMKHgktTP8We1SCoS47DrQ/edit?usp=sharing"",""จัดที่ดิน!AK76"")"),5462.08)</f>
        <v>5462.08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IFERROR(__xludf.DUMMYFUNCTION("IMPORTRANGE(""https://docs.google.com/spreadsheets/d/1XWAQStnk-4SwqDmLtmXYiTMKHgktTP8We1SCoS47DrQ/edit?usp=sharing"",""จัดที่ดิน!AL76"")"),324)</f>
        <v>324</v>
      </c>
      <c r="K381" s="498">
        <f t="shared" ca="1" si="164"/>
        <v>56.842105263157897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IFERROR(__xludf.DUMMYFUNCTION("IMPORTRANGE(""https://docs.google.com/spreadsheets/d/1XWAQStnk-4SwqDmLtmXYiTMKHgktTP8We1SCoS47DrQ/edit?usp=sharing"",""จัดที่ดิน!AM76"")"),4502.16)</f>
        <v>4502.16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1163152.51</v>
      </c>
      <c r="O414" s="553">
        <f ca="1">IF(L414&gt;0,N414*100/L414,0)</f>
        <v>54.869929088854043</v>
      </c>
      <c r="P414" s="553">
        <f ca="1">IF(M414&gt;0,N414*100/M414,0)</f>
        <v>54.869929088854043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ca="1" si="186">IF(M419&gt;0,N419*100/M419,0)</f>
        <v>35.627221940071102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28060</v>
      </c>
      <c r="O421" s="93">
        <f t="shared" ca="1" si="185"/>
        <v>35.627221940071102</v>
      </c>
      <c r="P421" s="93">
        <f t="shared" ca="1" si="186"/>
        <v>35.627221940071102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28060</v>
      </c>
      <c r="O422" s="498">
        <f t="shared" ca="1" si="185"/>
        <v>35.627221940071102</v>
      </c>
      <c r="P422" s="498">
        <f t="shared" ca="1" si="186"/>
        <v>35.627221940071102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28060</v>
      </c>
      <c r="O424" s="93">
        <f t="shared" ca="1" si="185"/>
        <v>35.627221940071102</v>
      </c>
      <c r="P424" s="93">
        <f t="shared" ca="1" si="186"/>
        <v>35.627221940071102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150</v>
      </c>
      <c r="K443" s="570">
        <f t="shared" ca="1" si="194"/>
        <v>75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106774</v>
      </c>
      <c r="O444" s="195">
        <f t="shared" ref="O444:O449" ca="1" si="198">IF(L444&gt;0,N444*100/L444,0)</f>
        <v>24.930886336041841</v>
      </c>
      <c r="P444" s="195">
        <f t="shared" ref="P444:P449" ca="1" si="199">IF(M444&gt;0,N444*100/M444,0)</f>
        <v>24.930886336041841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106774</v>
      </c>
      <c r="O446" s="93">
        <f t="shared" ca="1" si="198"/>
        <v>24.930886336041841</v>
      </c>
      <c r="P446" s="93">
        <f t="shared" ca="1" si="199"/>
        <v>24.930886336041841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106774</v>
      </c>
      <c r="O447" s="498">
        <f t="shared" ca="1" si="198"/>
        <v>24.930886336041841</v>
      </c>
      <c r="P447" s="498">
        <f t="shared" ca="1" si="199"/>
        <v>24.930886336041841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106774</v>
      </c>
      <c r="O449" s="93">
        <f t="shared" ca="1" si="198"/>
        <v>24.930886336041841</v>
      </c>
      <c r="P449" s="93">
        <f t="shared" ca="1" si="199"/>
        <v>24.930886336041841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52280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51134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3360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150</v>
      </c>
      <c r="K462" s="498">
        <f ca="1">IF(I462&gt;0,J462*100/I462,0)</f>
        <v>75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387543</v>
      </c>
      <c r="O467" s="195">
        <f t="shared" ref="O467:O472" ca="1" si="207">IF(L467&gt;0,N467*100/L467,0)</f>
        <v>93.810410226741837</v>
      </c>
      <c r="P467" s="195">
        <f t="shared" ref="P467:P472" ca="1" si="208">IF(M467&gt;0,N467*100/M467,0)</f>
        <v>93.810410226741837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387543</v>
      </c>
      <c r="O469" s="93">
        <f t="shared" ca="1" si="207"/>
        <v>93.810410226741837</v>
      </c>
      <c r="P469" s="93">
        <f t="shared" ca="1" si="208"/>
        <v>93.810410226741837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387543</v>
      </c>
      <c r="O470" s="498">
        <f t="shared" ca="1" si="207"/>
        <v>93.810410226741837</v>
      </c>
      <c r="P470" s="498">
        <f t="shared" ca="1" si="208"/>
        <v>93.810410226741837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387543</v>
      </c>
      <c r="O472" s="93">
        <f t="shared" ca="1" si="207"/>
        <v>93.810410226741837</v>
      </c>
      <c r="P472" s="93">
        <f t="shared" ca="1" si="208"/>
        <v>93.810410226741837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3960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412540</v>
      </c>
      <c r="O523" s="195">
        <f t="shared" ref="O523:O528" ca="1" si="227">IF(L523&gt;0,N523*100/L523,0)</f>
        <v>93.639912838205916</v>
      </c>
      <c r="P523" s="195">
        <f t="shared" ref="P523:P528" ca="1" si="228">IF(M523&gt;0,N523*100/M523,0)</f>
        <v>93.639912838205916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412540</v>
      </c>
      <c r="O525" s="93">
        <f t="shared" ca="1" si="227"/>
        <v>93.639912838205916</v>
      </c>
      <c r="P525" s="93">
        <f t="shared" ca="1" si="228"/>
        <v>93.639912838205916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412540</v>
      </c>
      <c r="O526" s="498">
        <f t="shared" ca="1" si="227"/>
        <v>93.639912838205916</v>
      </c>
      <c r="P526" s="498">
        <f t="shared" ca="1" si="228"/>
        <v>93.639912838205916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412540</v>
      </c>
      <c r="O528" s="93">
        <f t="shared" ca="1" si="227"/>
        <v>93.639912838205916</v>
      </c>
      <c r="P528" s="93">
        <f t="shared" ca="1" si="228"/>
        <v>93.639912838205916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14320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72064</v>
      </c>
      <c r="K543" s="687">
        <f t="shared" ca="1" si="234"/>
        <v>100.00138767467355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228235.51</v>
      </c>
      <c r="O544" s="155">
        <f t="shared" ref="O544:O549" ca="1" si="237">IF(L544&gt;0,N544*100/L544,0)</f>
        <v>30.065682372948785</v>
      </c>
      <c r="P544" s="155">
        <f t="shared" ref="P544:P549" ca="1" si="238">IF(M544&gt;0,N544*100/M544,0)</f>
        <v>30.065682372948785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228235.51</v>
      </c>
      <c r="O546" s="93">
        <f t="shared" ca="1" si="237"/>
        <v>30.065682372948785</v>
      </c>
      <c r="P546" s="93">
        <f t="shared" ca="1" si="238"/>
        <v>30.065682372948785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228235.51</v>
      </c>
      <c r="O547" s="498">
        <f t="shared" ca="1" si="237"/>
        <v>30.065682372948785</v>
      </c>
      <c r="P547" s="498">
        <f t="shared" ca="1" si="238"/>
        <v>30.065682372948785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228235.51</v>
      </c>
      <c r="O549" s="93">
        <f t="shared" ca="1" si="237"/>
        <v>30.065682372948785</v>
      </c>
      <c r="P549" s="93">
        <f t="shared" ca="1" si="238"/>
        <v>30.065682372948785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228235.51-63701</f>
        <v>164534.51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72064</v>
      </c>
      <c r="K559" s="676">
        <f t="shared" ref="K559:K561" ca="1" si="246">IF(I559&gt;0,J559*100/I559,0)</f>
        <v>100.00138767467355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72064</v>
      </c>
      <c r="K576" s="412">
        <f t="shared" ref="K576:K577" ca="1" si="251">IF(I576&gt;0,J576*100/I576,0)</f>
        <v>100.00138767467355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5898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IFERROR(__xludf.DUMMYFUNCTION("IMPORTRANGE(""https://docs.google.com/spreadsheets/d/19vJNZY_5yjcGF2XGBMNZRCAIB0Kwfpjp8YEOfu-bneM/edit?usp=sharing"",""งานกองทุน!F76"")"),619445.19)</f>
        <v>619445.18999999994</v>
      </c>
      <c r="K821" s="498">
        <f t="shared" ref="K821:K828" ca="1" si="335">IF(I821&gt;0,J821*100/I821,0)</f>
        <v>54.988141838745648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IFERROR(__xludf.DUMMYFUNCTION("IMPORTRANGE(""https://docs.google.com/spreadsheets/d/19vJNZY_5yjcGF2XGBMNZRCAIB0Kwfpjp8YEOfu-bneM/edit?usp=sharing"",""งานกองทุน!E76"")"),57)</f>
        <v>57</v>
      </c>
      <c r="K822" s="498">
        <f t="shared" ca="1" si="335"/>
        <v>50.442477876106196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IFERROR(__xludf.DUMMYFUNCTION("IMPORTRANGE(""https://docs.google.com/spreadsheets/d/19vJNZY_5yjcGF2XGBMNZRCAIB0Kwfpjp8YEOfu-bneM/edit?usp=sharing"",""งานกองทุน!K76"")"),117772.17)</f>
        <v>117772.17</v>
      </c>
      <c r="K823" s="498">
        <f t="shared" ca="1" si="335"/>
        <v>25.834152796338124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IFERROR(__xludf.DUMMYFUNCTION("IMPORTRANGE(""https://docs.google.com/spreadsheets/d/19vJNZY_5yjcGF2XGBMNZRCAIB0Kwfpjp8YEOfu-bneM/edit?usp=sharing"",""งานกองทุน!J76"")"),7)</f>
        <v>7</v>
      </c>
      <c r="K824" s="498">
        <f t="shared" ca="1" si="335"/>
        <v>36.842105263157897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IFERROR(__xludf.DUMMYFUNCTION("IMPORTRANGE(""https://docs.google.com/spreadsheets/d/19vJNZY_5yjcGF2XGBMNZRCAIB0Kwfpjp8YEOfu-bneM/edit?usp=sharing"",""งานกองทุน!U76"")"),390000)</f>
        <v>390000</v>
      </c>
      <c r="K827" s="498">
        <f t="shared" ca="1" si="335"/>
        <v>37.142857142857146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IFERROR(__xludf.DUMMYFUNCTION("IMPORTRANGE(""https://docs.google.com/spreadsheets/d/19vJNZY_5yjcGF2XGBMNZRCAIB0Kwfpjp8YEOfu-bneM/edit?usp=sharing"",""งานกองทุน!T76"")"),13)</f>
        <v>13</v>
      </c>
      <c r="K828" s="506">
        <f t="shared" ca="1" si="335"/>
        <v>30.952380952380953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FB0D-57D2-46EA-B032-1823F7E1D87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3015152.7</v>
      </c>
      <c r="N8" s="22">
        <f t="shared" ca="1" si="0"/>
        <v>1993285.2499999998</v>
      </c>
      <c r="O8" s="22">
        <f t="shared" ref="O8:O16" ca="1" si="1">IF(L8&gt;0,N8*100/L8,0)</f>
        <v>56.312949249037395</v>
      </c>
      <c r="P8" s="22">
        <f t="shared" ref="P8:P16" ca="1" si="2">IF(M8&gt;0,N8*100/M8,0)</f>
        <v>66.108932061716132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3015152.7</v>
      </c>
      <c r="N10" s="30">
        <f t="shared" ca="1" si="3"/>
        <v>1993285.2499999998</v>
      </c>
      <c r="O10" s="30">
        <f t="shared" ca="1" si="1"/>
        <v>56.312949249037395</v>
      </c>
      <c r="P10" s="30">
        <f t="shared" ca="1" si="2"/>
        <v>66.108932061716132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2885552.7</v>
      </c>
      <c r="N11" s="498">
        <f t="shared" ca="1" si="4"/>
        <v>1863685.2499999998</v>
      </c>
      <c r="O11" s="498">
        <f t="shared" ca="1" si="1"/>
        <v>54.652612844887919</v>
      </c>
      <c r="P11" s="498">
        <f t="shared" ca="1" si="2"/>
        <v>64.586768767037228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3410057</v>
      </c>
      <c r="M13" s="93">
        <f t="shared" ca="1" si="5"/>
        <v>2885552.7</v>
      </c>
      <c r="N13" s="93">
        <f t="shared" ca="1" si="5"/>
        <v>1863685.2499999998</v>
      </c>
      <c r="O13" s="93">
        <f t="shared" ca="1" si="1"/>
        <v>54.652612844887919</v>
      </c>
      <c r="P13" s="93">
        <f t="shared" ca="1" si="2"/>
        <v>64.586768767037228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2171060.7000000002</v>
      </c>
      <c r="N18" s="22">
        <f t="shared" ca="1" si="8"/>
        <v>1685696.2599999998</v>
      </c>
      <c r="O18" s="22">
        <f t="shared" ref="O18:O26" ca="1" si="9">IF(L18&gt;0,N18*100/L18,0)</f>
        <v>62.535915846956009</v>
      </c>
      <c r="P18" s="22">
        <f t="shared" ref="P18:P26" ca="1" si="10">IF(M18&gt;0,N18*100/M18,0)</f>
        <v>77.64390281671993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2171060.7000000002</v>
      </c>
      <c r="N20" s="30">
        <f t="shared" ca="1" si="11"/>
        <v>1685696.2599999998</v>
      </c>
      <c r="O20" s="30">
        <f t="shared" ca="1" si="9"/>
        <v>62.535915846956009</v>
      </c>
      <c r="P20" s="30">
        <f t="shared" ca="1" si="10"/>
        <v>77.64390281671993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2041460.7</v>
      </c>
      <c r="N21" s="498">
        <f t="shared" ca="1" si="12"/>
        <v>1556096.2599999998</v>
      </c>
      <c r="O21" s="498">
        <f t="shared" ca="1" si="9"/>
        <v>60.643705584448725</v>
      </c>
      <c r="P21" s="498">
        <f t="shared" ca="1" si="10"/>
        <v>76.224649340543252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2041460.7</v>
      </c>
      <c r="N23" s="93">
        <f t="shared" ca="1" si="13"/>
        <v>1556096.2599999998</v>
      </c>
      <c r="O23" s="93">
        <f t="shared" ca="1" si="9"/>
        <v>60.643705584448725</v>
      </c>
      <c r="P23" s="93">
        <f t="shared" ca="1" si="10"/>
        <v>76.224649340543252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307588.99</v>
      </c>
      <c r="O28" s="22">
        <f t="shared" ref="O28:O37" ca="1" si="17">IF(L28&gt;0,N28*100/L28,0)</f>
        <v>36.440220971173758</v>
      </c>
      <c r="P28" s="22">
        <f t="shared" ref="P28:P37" ca="1" si="18">IF(M28&gt;0,N28*100/M28,0)</f>
        <v>36.440220971173758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307588.99</v>
      </c>
      <c r="O30" s="30">
        <f t="shared" ca="1" si="17"/>
        <v>36.440220971173758</v>
      </c>
      <c r="P30" s="30">
        <f t="shared" ca="1" si="18"/>
        <v>36.440220971173758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ca="1" si="20"/>
        <v>844092</v>
      </c>
      <c r="N31" s="498">
        <f t="shared" si="20"/>
        <v>307588.99</v>
      </c>
      <c r="O31" s="498">
        <f t="shared" ca="1" si="17"/>
        <v>36.440220971173758</v>
      </c>
      <c r="P31" s="498">
        <f t="shared" ca="1" si="18"/>
        <v>36.440220971173758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844092</v>
      </c>
      <c r="M33" s="93">
        <f t="shared" ca="1" si="21"/>
        <v>844092</v>
      </c>
      <c r="N33" s="93">
        <f t="shared" si="21"/>
        <v>307588.99</v>
      </c>
      <c r="O33" s="93">
        <f t="shared" ca="1" si="17"/>
        <v>36.440220971173758</v>
      </c>
      <c r="P33" s="93">
        <f t="shared" ca="1" si="18"/>
        <v>36.440220971173758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2695565</v>
      </c>
      <c r="M37" s="858">
        <f t="shared" ca="1" si="24"/>
        <v>2171060.7000000002</v>
      </c>
      <c r="N37" s="858">
        <f t="shared" ca="1" si="24"/>
        <v>1685696.2599999998</v>
      </c>
      <c r="O37" s="858">
        <f t="shared" ca="1" si="17"/>
        <v>62.535915846956009</v>
      </c>
      <c r="P37" s="858">
        <f t="shared" ca="1" si="18"/>
        <v>77.64390281671993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354225.7</v>
      </c>
      <c r="N41" s="85">
        <f t="shared" ca="1" si="25"/>
        <v>178858.96</v>
      </c>
      <c r="O41" s="85">
        <f t="shared" ref="O41:O49" ca="1" si="26">IF(L41&gt;0,N41*100/L41,0)</f>
        <v>52.191117595564634</v>
      </c>
      <c r="P41" s="85">
        <f t="shared" ref="P41:P49" ca="1" si="27">IF(M41&gt;0,N41*100/M41,0)</f>
        <v>50.492937130196935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354225.7</v>
      </c>
      <c r="N43" s="92">
        <f t="shared" ca="1" si="28"/>
        <v>178858.96</v>
      </c>
      <c r="O43" s="92">
        <f t="shared" ca="1" si="26"/>
        <v>52.191117595564634</v>
      </c>
      <c r="P43" s="92">
        <f t="shared" ca="1" si="27"/>
        <v>50.492937130196935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354225.7</v>
      </c>
      <c r="N44" s="498">
        <f t="shared" ca="1" si="29"/>
        <v>178858.96</v>
      </c>
      <c r="O44" s="498">
        <f t="shared" ca="1" si="26"/>
        <v>52.191117595564634</v>
      </c>
      <c r="P44" s="498">
        <f t="shared" ca="1" si="27"/>
        <v>50.492937130196935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IFERROR(__xludf.DUMMYFUNCTION("IMPORTRANGE(""https://docs.google.com/spreadsheets/d/1MeEWN-I1oV_STSDYn1IFDPWt_1FKiwhDph83XaGc0o0/edit?usp=sharing"",""งบพรบ!R77"")"),354225.7)</f>
        <v>354225.7</v>
      </c>
      <c r="N46" s="93">
        <f ca="1">IFERROR(__xludf.DUMMYFUNCTION("IMPORTRANGE(""https://docs.google.com/spreadsheets/d/1MeEWN-I1oV_STSDYn1IFDPWt_1FKiwhDph83XaGc0o0/edit?usp=sharing"",""งบพรบ!T77"")"),178858.96)</f>
        <v>178858.96</v>
      </c>
      <c r="O46" s="93">
        <f t="shared" ca="1" si="26"/>
        <v>52.191117595564634</v>
      </c>
      <c r="P46" s="93">
        <f t="shared" ca="1" si="27"/>
        <v>50.492937130196935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546225</v>
      </c>
      <c r="N53" s="116">
        <f t="shared" ca="1" si="31"/>
        <v>498674.52</v>
      </c>
      <c r="O53" s="116">
        <f t="shared" ref="O53:O61" ca="1" si="32">IF(L53&gt;0,N53*100/L53,0)</f>
        <v>68.471031168474525</v>
      </c>
      <c r="P53" s="116">
        <f t="shared" ref="P53:P61" ca="1" si="33">IF(M53&gt;0,N53*100/M53,0)</f>
        <v>91.2947082246327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546225</v>
      </c>
      <c r="N55" s="123">
        <f t="shared" ca="1" si="34"/>
        <v>498674.52</v>
      </c>
      <c r="O55" s="123">
        <f t="shared" ca="1" si="32"/>
        <v>68.471031168474525</v>
      </c>
      <c r="P55" s="123">
        <f t="shared" ca="1" si="33"/>
        <v>91.2947082246327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546225</v>
      </c>
      <c r="N56" s="498">
        <f t="shared" ca="1" si="35"/>
        <v>498674.52</v>
      </c>
      <c r="O56" s="498">
        <f t="shared" ca="1" si="32"/>
        <v>68.471031168474525</v>
      </c>
      <c r="P56" s="498">
        <f t="shared" ca="1" si="33"/>
        <v>91.2947082246327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IFERROR(__xludf.DUMMYFUNCTION("IMPORTRANGE(""https://docs.google.com/spreadsheets/d/1MeEWN-I1oV_STSDYn1IFDPWt_1FKiwhDph83XaGc0o0/edit?usp=sharing"",""งบพรบ!AB77"")"),546225)</f>
        <v>546225</v>
      </c>
      <c r="N58" s="93">
        <f ca="1">IFERROR(__xludf.DUMMYFUNCTION("IMPORTRANGE(""https://docs.google.com/spreadsheets/d/1MeEWN-I1oV_STSDYn1IFDPWt_1FKiwhDph83XaGc0o0/edit?usp=sharing"",""งบพรบ!AD77"")"),498674.52)</f>
        <v>498674.52</v>
      </c>
      <c r="O58" s="93">
        <f t="shared" ca="1" si="32"/>
        <v>68.471031168474525</v>
      </c>
      <c r="P58" s="93">
        <f t="shared" ca="1" si="33"/>
        <v>91.2947082246327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133350</v>
      </c>
      <c r="N88" s="155">
        <f t="shared" ca="1" si="49"/>
        <v>113473.35</v>
      </c>
      <c r="O88" s="155">
        <f t="shared" ref="O88:O96" ca="1" si="50">IF(L88&gt;0,N88*100/L88,0)</f>
        <v>55.678778213935232</v>
      </c>
      <c r="P88" s="155">
        <f t="shared" ref="P88:P96" ca="1" si="51">IF(M88&gt;0,N88*100/M88,0)</f>
        <v>85.094375703037116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133350</v>
      </c>
      <c r="N90" s="93">
        <f t="shared" ca="1" si="52"/>
        <v>113473.35</v>
      </c>
      <c r="O90" s="93">
        <f t="shared" ca="1" si="50"/>
        <v>55.678778213935232</v>
      </c>
      <c r="P90" s="93">
        <f t="shared" ca="1" si="51"/>
        <v>85.094375703037116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133350</v>
      </c>
      <c r="N91" s="498">
        <f t="shared" ca="1" si="53"/>
        <v>113473.35</v>
      </c>
      <c r="O91" s="498">
        <f t="shared" ca="1" si="50"/>
        <v>55.678778213935232</v>
      </c>
      <c r="P91" s="498">
        <f t="shared" ca="1" si="51"/>
        <v>85.094375703037116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IFERROR(__xludf.DUMMYFUNCTION("IMPORTRANGE(""https://docs.google.com/spreadsheets/d/1MeEWN-I1oV_STSDYn1IFDPWt_1FKiwhDph83XaGc0o0/edit?usp=sharing"",""งบพรบ!AV77"")"),133350)</f>
        <v>133350</v>
      </c>
      <c r="N93" s="93">
        <f ca="1">IFERROR(__xludf.DUMMYFUNCTION("IMPORTRANGE(""https://docs.google.com/spreadsheets/d/1MeEWN-I1oV_STSDYn1IFDPWt_1FKiwhDph83XaGc0o0/edit?usp=sharing"",""งบพรบ!AX77"")"),113473.35)</f>
        <v>113473.35</v>
      </c>
      <c r="O93" s="93">
        <f t="shared" ca="1" si="50"/>
        <v>55.678778213935232</v>
      </c>
      <c r="P93" s="93">
        <f t="shared" ca="1" si="51"/>
        <v>85.094375703037116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IFERROR(__xludf.DUMMYFUNCTION("IMPORTRANGE(""https://docs.google.com/spreadsheets/d/1MeEWN-I1oV_STSDYn1IFDPWt_1FKiwhDph83XaGc0o0/edit?usp=sharing"",""งบพรบ!CJ77"")"),41315)</f>
        <v>41315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158525</v>
      </c>
      <c r="N181" s="155">
        <f t="shared" ca="1" si="92"/>
        <v>140728.73000000001</v>
      </c>
      <c r="O181" s="155">
        <f t="shared" ref="O181:O189" ca="1" si="93">IF(L181&gt;0,N181*100/L181,0)</f>
        <v>68.248656644034924</v>
      </c>
      <c r="P181" s="155">
        <f t="shared" ref="P181:P189" ca="1" si="94">IF(M181&gt;0,N181*100/M181,0)</f>
        <v>88.773840088314159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158525</v>
      </c>
      <c r="N183" s="93">
        <f t="shared" ca="1" si="95"/>
        <v>140728.73000000001</v>
      </c>
      <c r="O183" s="93">
        <f t="shared" ca="1" si="93"/>
        <v>68.248656644034924</v>
      </c>
      <c r="P183" s="93">
        <f t="shared" ca="1" si="94"/>
        <v>88.773840088314159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158525</v>
      </c>
      <c r="N184" s="498">
        <f t="shared" ca="1" si="96"/>
        <v>140728.73000000001</v>
      </c>
      <c r="O184" s="498">
        <f t="shared" ca="1" si="93"/>
        <v>68.248656644034924</v>
      </c>
      <c r="P184" s="498">
        <f t="shared" ca="1" si="94"/>
        <v>88.773840088314159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IFERROR(__xludf.DUMMYFUNCTION("IMPORTRANGE(""https://docs.google.com/spreadsheets/d/1MeEWN-I1oV_STSDYn1IFDPWt_1FKiwhDph83XaGc0o0/edit?usp=sharing"",""งบพรบ!CT77"")"),158525)</f>
        <v>158525</v>
      </c>
      <c r="N186" s="93">
        <f ca="1">IFERROR(__xludf.DUMMYFUNCTION("IMPORTRANGE(""https://docs.google.com/spreadsheets/d/1MeEWN-I1oV_STSDYn1IFDPWt_1FKiwhDph83XaGc0o0/edit?usp=sharing"",""งบพรบ!CV77"")"),140728.73)</f>
        <v>140728.73000000001</v>
      </c>
      <c r="O186" s="93">
        <f t="shared" ca="1" si="93"/>
        <v>68.248656644034924</v>
      </c>
      <c r="P186" s="93">
        <f t="shared" ca="1" si="94"/>
        <v>88.773840088314159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480</v>
      </c>
      <c r="O191" s="155">
        <f ca="1">IF(L191&gt;0,N191*100/L191,0)</f>
        <v>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6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10546.7</v>
      </c>
      <c r="O217" s="155">
        <f ca="1">IF(L217&gt;0,N217*100/L217,0)</f>
        <v>63.919393939393942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6">
        <f>1000+100+600</f>
        <v>1700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6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87.44769874476988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87.44769874476988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23900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87.44769874476988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87.44769874476988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2960</v>
      </c>
      <c r="K327" s="446">
        <f ca="1">IF(I327&gt;0,J327*100/I327,0)</f>
        <v>174.11764705882354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96578.07</v>
      </c>
      <c r="O328" s="155">
        <f t="shared" ref="O328:O336" ca="1" si="150">IF(L328&gt;0,N328*100/L328,0)</f>
        <v>58.179560240963852</v>
      </c>
      <c r="P328" s="155">
        <f t="shared" ref="P328:P336" ca="1" si="151">IF(M328&gt;0,N328*100/M328,0)</f>
        <v>76.045724409448823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96578.07</v>
      </c>
      <c r="O330" s="93">
        <f t="shared" ca="1" si="150"/>
        <v>58.179560240963852</v>
      </c>
      <c r="P330" s="93">
        <f t="shared" ca="1" si="151"/>
        <v>76.045724409448823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127000</v>
      </c>
      <c r="N331" s="498">
        <f t="shared" ca="1" si="153"/>
        <v>96578.07</v>
      </c>
      <c r="O331" s="498">
        <f t="shared" ca="1" si="150"/>
        <v>58.179560240963852</v>
      </c>
      <c r="P331" s="498">
        <f t="shared" ca="1" si="151"/>
        <v>76.045724409448823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IFERROR(__xludf.DUMMYFUNCTION("IMPORTRANGE(""https://docs.google.com/spreadsheets/d/1MeEWN-I1oV_STSDYn1IFDPWt_1FKiwhDph83XaGc0o0/edit?usp=sharing"",""งบพรบ!ER77"")"),127000)</f>
        <v>127000</v>
      </c>
      <c r="N333" s="93">
        <f ca="1">IFERROR(__xludf.DUMMYFUNCTION("IMPORTRANGE(""https://docs.google.com/spreadsheets/d/1MeEWN-I1oV_STSDYn1IFDPWt_1FKiwhDph83XaGc0o0/edit?usp=sharing"",""งบพรบ!ET77"")"),96578.07)</f>
        <v>96578.07</v>
      </c>
      <c r="O333" s="93">
        <f t="shared" ca="1" si="150"/>
        <v>58.179560240963852</v>
      </c>
      <c r="P333" s="93">
        <f t="shared" ca="1" si="151"/>
        <v>76.045724409448823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IFERROR(__xludf.DUMMYFUNCTION("IMPORTRANGE(""https://docs.google.com/spreadsheets/d/1kVcqe37tkHyjCSG3S0O1AXqVkqjo8mSIZil3BcpIysc/edit?usp=sharing"",""ศูนย์!D77"")"),2805)</f>
        <v>2805</v>
      </c>
      <c r="K338" s="498">
        <f ca="1">IF(I338&gt;0,J338*100/I338,0)</f>
        <v>165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786520</v>
      </c>
      <c r="N345" s="155">
        <f t="shared" ca="1" si="155"/>
        <v>595167.63</v>
      </c>
      <c r="O345" s="155">
        <f t="shared" ref="O345:O353" ca="1" si="156">IF(L345&gt;0,N345*100/L345,0)</f>
        <v>59.659946872493983</v>
      </c>
      <c r="P345" s="155">
        <f t="shared" ref="P345:P353" ca="1" si="157">IF(M345&gt;0,N345*100/M345,0)</f>
        <v>75.671010273101771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786520</v>
      </c>
      <c r="N347" s="93">
        <f t="shared" ca="1" si="158"/>
        <v>595167.63</v>
      </c>
      <c r="O347" s="93">
        <f t="shared" ca="1" si="156"/>
        <v>59.659946872493983</v>
      </c>
      <c r="P347" s="93">
        <f t="shared" ca="1" si="157"/>
        <v>75.671010273101771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656920</v>
      </c>
      <c r="N348" s="498">
        <f t="shared" ca="1" si="159"/>
        <v>465567.63</v>
      </c>
      <c r="O348" s="498">
        <f t="shared" ca="1" si="156"/>
        <v>53.636823732718895</v>
      </c>
      <c r="P348" s="498">
        <f t="shared" ca="1" si="157"/>
        <v>70.871282652377758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IFERROR(__xludf.DUMMYFUNCTION("IMPORTRANGE(""https://docs.google.com/spreadsheets/d/1MeEWN-I1oV_STSDYn1IFDPWt_1FKiwhDph83XaGc0o0/edit?usp=sharing"",""งบพรบ!FB77"")"),656920)</f>
        <v>656920</v>
      </c>
      <c r="N350" s="93">
        <f ca="1">IFERROR(__xludf.DUMMYFUNCTION("IMPORTRANGE(""https://docs.google.com/spreadsheets/d/1MeEWN-I1oV_STSDYn1IFDPWt_1FKiwhDph83XaGc0o0/edit?usp=sharing"",""งบพรบ!FD77"")"),465567.63)</f>
        <v>465567.63</v>
      </c>
      <c r="O350" s="93">
        <f t="shared" ca="1" si="156"/>
        <v>53.636823732718895</v>
      </c>
      <c r="P350" s="93">
        <f t="shared" ca="1" si="157"/>
        <v>70.871282652377758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69</v>
      </c>
      <c r="K355" s="466">
        <f ca="1">IF(I355&gt;0,J355*100/I355,0)</f>
        <v>20.783132530120483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IFERROR(__xludf.DUMMYFUNCTION("IMPORTRANGE(""https://docs.google.com/spreadsheets/d/1XWAQStnk-4SwqDmLtmXYiTMKHgktTP8We1SCoS47DrQ/edit?usp=sharing"",""จัดที่ดิน!W77"")"),201)</f>
        <v>201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IFERROR(__xludf.DUMMYFUNCTION("IMPORTRANGE(""https://docs.google.com/spreadsheets/d/1XWAQStnk-4SwqDmLtmXYiTMKHgktTP8We1SCoS47DrQ/edit?usp=sharing"",""จัดที่ดิน!X77"")"),1585.78)</f>
        <v>1585.78</v>
      </c>
      <c r="K359" s="498">
        <f t="shared" ca="1" si="161"/>
        <v>58.732592592592596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IFERROR(__xludf.DUMMYFUNCTION("IMPORTRANGE(""https://docs.google.com/spreadsheets/d/1XWAQStnk-4SwqDmLtmXYiTMKHgktTP8We1SCoS47DrQ/edit?usp=sharing"",""จัดที่ดิน!Y77"")"),96)</f>
        <v>96</v>
      </c>
      <c r="K360" s="498">
        <f t="shared" ca="1" si="161"/>
        <v>28.91566265060241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IFERROR(__xludf.DUMMYFUNCTION("IMPORTRANGE(""https://docs.google.com/spreadsheets/d/1XWAQStnk-4SwqDmLtmXYiTMKHgktTP8We1SCoS47DrQ/edit?usp=sharing"",""จัดที่ดิน!Z77"")"),916.57)</f>
        <v>916.57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IFERROR(__xludf.DUMMYFUNCTION("IMPORTRANGE(""https://docs.google.com/spreadsheets/d/1XWAQStnk-4SwqDmLtmXYiTMKHgktTP8We1SCoS47DrQ/edit?usp=sharing"",""จัดที่ดิน!AA77"")"),69)</f>
        <v>69</v>
      </c>
      <c r="K362" s="498">
        <f t="shared" ca="1" si="161"/>
        <v>20.783132530120483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IFERROR(__xludf.DUMMYFUNCTION("IMPORTRANGE(""https://docs.google.com/spreadsheets/d/1XWAQStnk-4SwqDmLtmXYiTMKHgktTP8We1SCoS47DrQ/edit?usp=sharing"",""จัดที่ดิน!AB77"")"),718.99)</f>
        <v>718.99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113</v>
      </c>
      <c r="K364" s="480">
        <f t="shared" ca="1" si="161"/>
        <v>22.509960159362549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69</v>
      </c>
      <c r="K365" s="492">
        <f t="shared" ca="1" si="161"/>
        <v>37.912087912087912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IFERROR(__xludf.DUMMYFUNCTION("IMPORTRANGE(""https://docs.google.com/spreadsheets/d/1XWAQStnk-4SwqDmLtmXYiTMKHgktTP8We1SCoS47DrQ/edit?usp=sharing"",""จัดที่ดิน!E77"")"),72)</f>
        <v>72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IFERROR(__xludf.DUMMYFUNCTION("IMPORTRANGE(""https://docs.google.com/spreadsheets/d/1XWAQStnk-4SwqDmLtmXYiTMKHgktTP8We1SCoS47DrQ/edit?usp=sharing"",""จัดที่ดิน!F77"")"),693.55)</f>
        <v>693.55</v>
      </c>
      <c r="K369" s="498">
        <f t="shared" ca="1" si="163"/>
        <v>53.35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IFERROR(__xludf.DUMMYFUNCTION("IMPORTRANGE(""https://docs.google.com/spreadsheets/d/1XWAQStnk-4SwqDmLtmXYiTMKHgktTP8We1SCoS47DrQ/edit?usp=sharing"",""จัดที่ดิน!G77"")"),78)</f>
        <v>78</v>
      </c>
      <c r="K370" s="498">
        <f t="shared" ca="1" si="163"/>
        <v>42.857142857142854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IFERROR(__xludf.DUMMYFUNCTION("IMPORTRANGE(""https://docs.google.com/spreadsheets/d/1XWAQStnk-4SwqDmLtmXYiTMKHgktTP8We1SCoS47DrQ/edit?usp=sharing"",""จัดที่ดิน!H77"")"),830.35)</f>
        <v>830.35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IFERROR(__xludf.DUMMYFUNCTION("IMPORTRANGE(""https://docs.google.com/spreadsheets/d/1XWAQStnk-4SwqDmLtmXYiTMKHgktTP8We1SCoS47DrQ/edit?usp=sharing"",""จัดที่ดิน!I77"")"),69)</f>
        <v>69</v>
      </c>
      <c r="K372" s="498">
        <f t="shared" ca="1" si="163"/>
        <v>37.912087912087912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IFERROR(__xludf.DUMMYFUNCTION("IMPORTRANGE(""https://docs.google.com/spreadsheets/d/1XWAQStnk-4SwqDmLtmXYiTMKHgktTP8We1SCoS47DrQ/edit?usp=sharing"",""จัดที่ดิน!J77"")"),718.99)</f>
        <v>718.99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44</v>
      </c>
      <c r="K374" s="492">
        <f t="shared" ca="1" si="163"/>
        <v>13.75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IFERROR(__xludf.DUMMYFUNCTION("IMPORTRANGE(""https://docs.google.com/spreadsheets/d/1XWAQStnk-4SwqDmLtmXYiTMKHgktTP8We1SCoS47DrQ/edit?usp=sharing"",""จัดที่ดิน!AH77"")"),129)</f>
        <v>129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IFERROR(__xludf.DUMMYFUNCTION("IMPORTRANGE(""https://docs.google.com/spreadsheets/d/1XWAQStnk-4SwqDmLtmXYiTMKHgktTP8We1SCoS47DrQ/edit?usp=sharing"",""จัดที่ดิน!AI77"")"),892.23)</f>
        <v>892.23</v>
      </c>
      <c r="K378" s="498">
        <f t="shared" ca="1" si="164"/>
        <v>63.730714285714285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IFERROR(__xludf.DUMMYFUNCTION("IMPORTRANGE(""https://docs.google.com/spreadsheets/d/1XWAQStnk-4SwqDmLtmXYiTMKHgktTP8We1SCoS47DrQ/edit?usp=sharing"",""จัดที่ดิน!AJ77"")"),62)</f>
        <v>62</v>
      </c>
      <c r="K379" s="498">
        <f t="shared" ca="1" si="164"/>
        <v>19.375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IFERROR(__xludf.DUMMYFUNCTION("IMPORTRANGE(""https://docs.google.com/spreadsheets/d/1XWAQStnk-4SwqDmLtmXYiTMKHgktTP8We1SCoS47DrQ/edit?usp=sharing"",""จัดที่ดิน!AK77"")"),556.2)</f>
        <v>556.20000000000005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IFERROR(__xludf.DUMMYFUNCTION("IMPORTRANGE(""https://docs.google.com/spreadsheets/d/1XWAQStnk-4SwqDmLtmXYiTMKHgktTP8We1SCoS47DrQ/edit?usp=sharing"",""จัดที่ดิน!AL77"")"),44)</f>
        <v>44</v>
      </c>
      <c r="K381" s="498">
        <f t="shared" ca="1" si="164"/>
        <v>13.75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IFERROR(__xludf.DUMMYFUNCTION("IMPORTRANGE(""https://docs.google.com/spreadsheets/d/1XWAQStnk-4SwqDmLtmXYiTMKHgktTP8We1SCoS47DrQ/edit?usp=sharing"",""จัดที่ดิน!AM77"")"),469.98)</f>
        <v>469.98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844092</v>
      </c>
      <c r="M414" s="553">
        <f t="shared" ca="1" si="181"/>
        <v>844092</v>
      </c>
      <c r="N414" s="553">
        <f t="shared" si="181"/>
        <v>307588.99</v>
      </c>
      <c r="O414" s="553">
        <f ca="1">IF(L414&gt;0,N414*100/L414,0)</f>
        <v>36.440220971173758</v>
      </c>
      <c r="P414" s="553">
        <f ca="1">IF(M414&gt;0,N414*100/M414,0)</f>
        <v>36.440220971173758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50881.59</v>
      </c>
      <c r="O419" s="155">
        <f t="shared" ref="O419:O424" ca="1" si="185">IF(L419&gt;0,N419*100/L419,0)</f>
        <v>76.444696514423072</v>
      </c>
      <c r="P419" s="155">
        <f t="shared" ref="P419:P424" ca="1" si="186">IF(M419&gt;0,N419*100/M419,0)</f>
        <v>76.444696514423072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50881.59</v>
      </c>
      <c r="O421" s="93">
        <f t="shared" ca="1" si="185"/>
        <v>76.444696514423072</v>
      </c>
      <c r="P421" s="93">
        <f t="shared" ca="1" si="186"/>
        <v>76.444696514423072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50881.59</v>
      </c>
      <c r="O422" s="498">
        <f t="shared" ca="1" si="185"/>
        <v>76.444696514423072</v>
      </c>
      <c r="P422" s="498">
        <f t="shared" ca="1" si="186"/>
        <v>76.444696514423072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50881.59</v>
      </c>
      <c r="O424" s="93">
        <f t="shared" ca="1" si="185"/>
        <v>76.444696514423072</v>
      </c>
      <c r="P424" s="93">
        <f t="shared" ca="1" si="186"/>
        <v>76.444696514423072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618.25+13963.34</f>
        <v>14581.59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24858.959999999999</v>
      </c>
      <c r="O444" s="195">
        <f t="shared" ref="O444:O449" ca="1" si="198">IF(L444&gt;0,N444*100/L444,0)</f>
        <v>28.261664392905868</v>
      </c>
      <c r="P444" s="195">
        <f t="shared" ref="P444:P449" ca="1" si="199">IF(M444&gt;0,N444*100/M444,0)</f>
        <v>28.261664392905868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24858.959999999999</v>
      </c>
      <c r="O446" s="93">
        <f t="shared" ca="1" si="198"/>
        <v>28.261664392905868</v>
      </c>
      <c r="P446" s="93">
        <f t="shared" ca="1" si="199"/>
        <v>28.261664392905868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24858.959999999999</v>
      </c>
      <c r="O447" s="498">
        <f t="shared" ca="1" si="198"/>
        <v>28.261664392905868</v>
      </c>
      <c r="P447" s="498">
        <f t="shared" ca="1" si="199"/>
        <v>28.261664392905868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24858.959999999999</v>
      </c>
      <c r="O449" s="93">
        <f t="shared" ca="1" si="198"/>
        <v>28.261664392905868</v>
      </c>
      <c r="P449" s="93">
        <f t="shared" ca="1" si="199"/>
        <v>28.261664392905868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16953.599999999999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3445.4+4459.96</f>
        <v>7905.3600000000006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69240.27</v>
      </c>
      <c r="O467" s="195">
        <f t="shared" ref="O467:O472" ca="1" si="207">IF(L467&gt;0,N467*100/L467,0)</f>
        <v>20.302504376280996</v>
      </c>
      <c r="P467" s="195">
        <f t="shared" ref="P467:P472" ca="1" si="208">IF(M467&gt;0,N467*100/M467,0)</f>
        <v>20.302504376280996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69240.27</v>
      </c>
      <c r="O469" s="93">
        <f t="shared" ca="1" si="207"/>
        <v>20.302504376280996</v>
      </c>
      <c r="P469" s="93">
        <f t="shared" ca="1" si="208"/>
        <v>20.302504376280996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69240.27</v>
      </c>
      <c r="O470" s="498">
        <f t="shared" ca="1" si="207"/>
        <v>20.302504376280996</v>
      </c>
      <c r="P470" s="498">
        <f t="shared" ca="1" si="208"/>
        <v>20.302504376280996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69240.27</v>
      </c>
      <c r="O472" s="93">
        <f t="shared" ca="1" si="207"/>
        <v>20.302504376280996</v>
      </c>
      <c r="P472" s="93">
        <f t="shared" ca="1" si="208"/>
        <v>20.302504376280996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1100+317.17+6646.38</f>
        <v>8063.55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28605</v>
      </c>
      <c r="J543" s="686">
        <f t="shared" si="235"/>
        <v>26025</v>
      </c>
      <c r="K543" s="687">
        <f t="shared" ca="1" si="234"/>
        <v>90.980597797587833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ca="1" si="236"/>
        <v>348529</v>
      </c>
      <c r="N544" s="155">
        <f t="shared" si="236"/>
        <v>162608.16999999998</v>
      </c>
      <c r="O544" s="155">
        <f t="shared" ref="O544:O549" ca="1" si="237">IF(L544&gt;0,N544*100/L544,0)</f>
        <v>46.655563812480452</v>
      </c>
      <c r="P544" s="155">
        <f t="shared" ref="P544:P549" ca="1" si="238">IF(M544&gt;0,N544*100/M544,0)</f>
        <v>46.655563812480452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348529</v>
      </c>
      <c r="M546" s="93">
        <f t="shared" ca="1" si="240"/>
        <v>348529</v>
      </c>
      <c r="N546" s="93">
        <f t="shared" si="240"/>
        <v>162608.16999999998</v>
      </c>
      <c r="O546" s="93">
        <f t="shared" ca="1" si="237"/>
        <v>46.655563812480452</v>
      </c>
      <c r="P546" s="93">
        <f t="shared" ca="1" si="238"/>
        <v>46.655563812480452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ca="1" si="241"/>
        <v>348529</v>
      </c>
      <c r="N547" s="498">
        <f t="shared" si="241"/>
        <v>162608.16999999998</v>
      </c>
      <c r="O547" s="498">
        <f t="shared" ca="1" si="237"/>
        <v>46.655563812480452</v>
      </c>
      <c r="P547" s="498">
        <f t="shared" ca="1" si="238"/>
        <v>46.655563812480452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f ca="1">L549</f>
        <v>348529</v>
      </c>
      <c r="N549" s="93">
        <f>N550+N551+N552+N553+N554</f>
        <v>162608.16999999998</v>
      </c>
      <c r="O549" s="93">
        <f t="shared" ca="1" si="237"/>
        <v>46.655563812480452</v>
      </c>
      <c r="P549" s="93">
        <f t="shared" ca="1" si="238"/>
        <v>46.655563812480452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82027.75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1200+28045+3750+33051.28+3660+10874.14</f>
        <v>80580.42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28605</v>
      </c>
      <c r="J559" s="707">
        <f t="shared" si="245"/>
        <v>26025</v>
      </c>
      <c r="K559" s="676">
        <f t="shared" ref="K559:K561" ca="1" si="246">IF(I559&gt;0,J559*100/I559,0)</f>
        <v>90.980597797587833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80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80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80">
        <f t="shared" ref="J576:J577" si="250">J578+J580+J582+J588+J590</f>
        <v>26025</v>
      </c>
      <c r="K576" s="412">
        <f t="shared" ref="K576:K577" ca="1" si="251">IF(I576&gt;0,J576*100/I576,0)</f>
        <v>90.980597797587833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80">
        <f t="shared" si="250"/>
        <v>3584</v>
      </c>
      <c r="K577" s="412">
        <f t="shared" ca="1" si="251"/>
        <v>91.265597147950089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24700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3423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1325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161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1325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161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1717.29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IFERROR(__xludf.DUMMYFUNCTION("IMPORTRANGE(""https://docs.google.com/spreadsheets/d/19vJNZY_5yjcGF2XGBMNZRCAIB0Kwfpjp8YEOfu-bneM/edit?usp=sharing"",""งานกองทุน!F77"")"),785564.5)</f>
        <v>785564.5</v>
      </c>
      <c r="K821" s="498">
        <f t="shared" ref="K821:K828" ca="1" si="335">IF(I821&gt;0,J821*100/I821,0)</f>
        <v>68.707978855948198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IFERROR(__xludf.DUMMYFUNCTION("IMPORTRANGE(""https://docs.google.com/spreadsheets/d/19vJNZY_5yjcGF2XGBMNZRCAIB0Kwfpjp8YEOfu-bneM/edit?usp=sharing"",""งานกองทุน!E77"")"),55)</f>
        <v>55</v>
      </c>
      <c r="K822" s="498">
        <f t="shared" ca="1" si="335"/>
        <v>73.333333333333329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IFERROR(__xludf.DUMMYFUNCTION("IMPORTRANGE(""https://docs.google.com/spreadsheets/d/19vJNZY_5yjcGF2XGBMNZRCAIB0Kwfpjp8YEOfu-bneM/edit?usp=sharing"",""งานกองทุน!K77"")"),337247.63)</f>
        <v>337247.63</v>
      </c>
      <c r="K823" s="498">
        <f t="shared" ca="1" si="335"/>
        <v>15.923142067408815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IFERROR(__xludf.DUMMYFUNCTION("IMPORTRANGE(""https://docs.google.com/spreadsheets/d/19vJNZY_5yjcGF2XGBMNZRCAIB0Kwfpjp8YEOfu-bneM/edit?usp=sharing"",""งานกองทุน!J77"")"),39)</f>
        <v>39</v>
      </c>
      <c r="K824" s="498">
        <f t="shared" ca="1" si="335"/>
        <v>47.560975609756099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4F645-F00A-4028-A283-AA396C5AF0C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338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4183024</v>
      </c>
      <c r="N8" s="22">
        <f t="shared" ca="1" si="0"/>
        <v>2898684.22</v>
      </c>
      <c r="O8" s="22">
        <f t="shared" ref="O8:O16" ca="1" si="1">IF(L8&gt;0,N8*100/L8,0)</f>
        <v>61.653170262536271</v>
      </c>
      <c r="P8" s="22">
        <f t="shared" ref="P8:P16" ca="1" si="2">IF(M8&gt;0,N8*100/M8,0)</f>
        <v>69.296380321987158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4183024</v>
      </c>
      <c r="N10" s="30">
        <f t="shared" ca="1" si="3"/>
        <v>2898684.22</v>
      </c>
      <c r="O10" s="30">
        <f t="shared" ca="1" si="1"/>
        <v>61.653170262536271</v>
      </c>
      <c r="P10" s="30">
        <f t="shared" ca="1" si="2"/>
        <v>69.296380321987158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3510024</v>
      </c>
      <c r="N11" s="498">
        <f t="shared" ca="1" si="4"/>
        <v>2225684.2200000002</v>
      </c>
      <c r="O11" s="498">
        <f t="shared" ca="1" si="1"/>
        <v>55.260833380094049</v>
      </c>
      <c r="P11" s="498">
        <f t="shared" ca="1" si="2"/>
        <v>63.409373269242614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3510024</v>
      </c>
      <c r="N13" s="93">
        <f t="shared" ca="1" si="5"/>
        <v>2225684.2200000002</v>
      </c>
      <c r="O13" s="93">
        <f t="shared" ca="1" si="1"/>
        <v>55.260833380094049</v>
      </c>
      <c r="P13" s="93">
        <f t="shared" ca="1" si="2"/>
        <v>63.409373269242614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3390181</v>
      </c>
      <c r="N18" s="22">
        <f t="shared" ca="1" si="8"/>
        <v>2652363.04</v>
      </c>
      <c r="O18" s="22">
        <f t="shared" ref="O18:O26" ca="1" si="9">IF(L18&gt;0,N18*100/L18,0)</f>
        <v>67.856978500826983</v>
      </c>
      <c r="P18" s="22">
        <f t="shared" ref="P18:P26" ca="1" si="10">IF(M18&gt;0,N18*100/M18,0)</f>
        <v>78.236620404633257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3390181</v>
      </c>
      <c r="N20" s="30">
        <f t="shared" ca="1" si="11"/>
        <v>2652363.04</v>
      </c>
      <c r="O20" s="30">
        <f t="shared" ca="1" si="9"/>
        <v>67.856978500826983</v>
      </c>
      <c r="P20" s="30">
        <f t="shared" ca="1" si="10"/>
        <v>78.236620404633257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2717181</v>
      </c>
      <c r="N21" s="498">
        <f t="shared" ca="1" si="12"/>
        <v>1979363.04</v>
      </c>
      <c r="O21" s="498">
        <f t="shared" ca="1" si="9"/>
        <v>61.190508709314926</v>
      </c>
      <c r="P21" s="498">
        <f t="shared" ca="1" si="10"/>
        <v>72.846197584923488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2717181</v>
      </c>
      <c r="N23" s="93">
        <f t="shared" ca="1" si="13"/>
        <v>1979363.04</v>
      </c>
      <c r="O23" s="93">
        <f t="shared" ca="1" si="9"/>
        <v>61.190508709314926</v>
      </c>
      <c r="P23" s="93">
        <f t="shared" ca="1" si="10"/>
        <v>72.846197584923488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246321.18</v>
      </c>
      <c r="O28" s="22">
        <f t="shared" ref="O28:O37" ca="1" si="17">IF(L28&gt;0,N28*100/L28,0)</f>
        <v>31.068090403774772</v>
      </c>
      <c r="P28" s="22">
        <f t="shared" ref="P28:P37" ca="1" si="18">IF(M28&gt;0,N28*100/M28,0)</f>
        <v>31.068090403774772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246321.18</v>
      </c>
      <c r="O30" s="30">
        <f t="shared" ca="1" si="17"/>
        <v>31.068090403774772</v>
      </c>
      <c r="P30" s="30">
        <f t="shared" ca="1" si="18"/>
        <v>31.068090403774772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246321.18</v>
      </c>
      <c r="O31" s="498">
        <f t="shared" ca="1" si="17"/>
        <v>31.068090403774772</v>
      </c>
      <c r="P31" s="498">
        <f t="shared" ca="1" si="18"/>
        <v>31.068090403774772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246321.18</v>
      </c>
      <c r="O33" s="93">
        <f t="shared" ca="1" si="17"/>
        <v>31.068090403774772</v>
      </c>
      <c r="P33" s="93">
        <f t="shared" ca="1" si="18"/>
        <v>31.068090403774772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3908755</v>
      </c>
      <c r="M37" s="858">
        <f t="shared" ca="1" si="24"/>
        <v>3390181</v>
      </c>
      <c r="N37" s="858">
        <f t="shared" ca="1" si="24"/>
        <v>2652363.04</v>
      </c>
      <c r="O37" s="858">
        <f t="shared" ca="1" si="17"/>
        <v>67.856978500826983</v>
      </c>
      <c r="P37" s="858">
        <f t="shared" ca="1" si="18"/>
        <v>78.236620404633257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629151</v>
      </c>
      <c r="N41" s="85">
        <f t="shared" ca="1" si="25"/>
        <v>368151</v>
      </c>
      <c r="O41" s="85">
        <f t="shared" ref="O41:O49" ca="1" si="26">IF(L41&gt;0,N41*100/L41,0)</f>
        <v>59.954563960589532</v>
      </c>
      <c r="P41" s="85">
        <f t="shared" ref="P41:P49" ca="1" si="27">IF(M41&gt;0,N41*100/M41,0)</f>
        <v>58.515523300447747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629151</v>
      </c>
      <c r="N43" s="92">
        <f t="shared" ca="1" si="28"/>
        <v>368151</v>
      </c>
      <c r="O43" s="92">
        <f t="shared" ca="1" si="26"/>
        <v>59.954563960589532</v>
      </c>
      <c r="P43" s="92">
        <f t="shared" ca="1" si="27"/>
        <v>58.515523300447747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629151</v>
      </c>
      <c r="N44" s="498">
        <f t="shared" ca="1" si="29"/>
        <v>368151</v>
      </c>
      <c r="O44" s="498">
        <f t="shared" ca="1" si="26"/>
        <v>59.954563960589532</v>
      </c>
      <c r="P44" s="498">
        <f t="shared" ca="1" si="27"/>
        <v>58.515523300447747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IFERROR(__xludf.DUMMYFUNCTION("IMPORTRANGE(""https://docs.google.com/spreadsheets/d/1MeEWN-I1oV_STSDYn1IFDPWt_1FKiwhDph83XaGc0o0/edit?usp=sharing"",""งบพรบ!R78"")"),629151)</f>
        <v>629151</v>
      </c>
      <c r="N46" s="93">
        <f ca="1">IFERROR(__xludf.DUMMYFUNCTION("IMPORTRANGE(""https://docs.google.com/spreadsheets/d/1MeEWN-I1oV_STSDYn1IFDPWt_1FKiwhDph83XaGc0o0/edit?usp=sharing"",""งบพรบ!T78"")"),368151)</f>
        <v>368151</v>
      </c>
      <c r="O46" s="93">
        <f t="shared" ca="1" si="26"/>
        <v>59.954563960589532</v>
      </c>
      <c r="P46" s="93">
        <f t="shared" ca="1" si="27"/>
        <v>58.515523300447747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914625</v>
      </c>
      <c r="N53" s="116">
        <f t="shared" ca="1" si="31"/>
        <v>902339.06</v>
      </c>
      <c r="O53" s="116">
        <f t="shared" ref="O53:O61" ca="1" si="32">IF(L53&gt;0,N53*100/L53,0)</f>
        <v>82.008457693356362</v>
      </c>
      <c r="P53" s="116">
        <f t="shared" ref="P53:P61" ca="1" si="33">IF(M53&gt;0,N53*100/M53,0)</f>
        <v>98.656723793904604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914625</v>
      </c>
      <c r="N55" s="123">
        <f t="shared" ca="1" si="34"/>
        <v>902339.06</v>
      </c>
      <c r="O55" s="123">
        <f t="shared" ca="1" si="32"/>
        <v>82.008457693356362</v>
      </c>
      <c r="P55" s="123">
        <f t="shared" ca="1" si="33"/>
        <v>98.656723793904604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564625</v>
      </c>
      <c r="N56" s="498">
        <f t="shared" ca="1" si="35"/>
        <v>552339.06000000006</v>
      </c>
      <c r="O56" s="498">
        <f t="shared" ca="1" si="32"/>
        <v>73.615761695321879</v>
      </c>
      <c r="P56" s="498">
        <f t="shared" ca="1" si="33"/>
        <v>97.824053132610146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IFERROR(__xludf.DUMMYFUNCTION("IMPORTRANGE(""https://docs.google.com/spreadsheets/d/1MeEWN-I1oV_STSDYn1IFDPWt_1FKiwhDph83XaGc0o0/edit?usp=sharing"",""งบพรบ!AB78"")"),564625)</f>
        <v>564625</v>
      </c>
      <c r="N58" s="93">
        <f ca="1">IFERROR(__xludf.DUMMYFUNCTION("IMPORTRANGE(""https://docs.google.com/spreadsheets/d/1MeEWN-I1oV_STSDYn1IFDPWt_1FKiwhDph83XaGc0o0/edit?usp=sharing"",""งบพรบ!AD78"")"),552339.06)</f>
        <v>552339.06000000006</v>
      </c>
      <c r="O58" s="93">
        <f t="shared" ca="1" si="32"/>
        <v>73.615761695321879</v>
      </c>
      <c r="P58" s="93">
        <f t="shared" ca="1" si="33"/>
        <v>97.824053132610146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90.88310580204778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90.88310580204778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90.88310580204778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90.88310580204778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246670</v>
      </c>
      <c r="O132" s="155">
        <f t="shared" ref="O132:O140" ca="1" si="70">IF(L132&gt;0,N132*100/L132,0)</f>
        <v>81.326036068708575</v>
      </c>
      <c r="P132" s="155">
        <f t="shared" ref="P132:P140" ca="1" si="71">IF(M132&gt;0,N132*100/M132,0)</f>
        <v>83.987061627511068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246670</v>
      </c>
      <c r="O134" s="93">
        <f t="shared" ca="1" si="70"/>
        <v>81.326036068708575</v>
      </c>
      <c r="P134" s="93">
        <f t="shared" ca="1" si="71"/>
        <v>83.987061627511068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87700</v>
      </c>
      <c r="N135" s="498">
        <f t="shared" ca="1" si="73"/>
        <v>40670</v>
      </c>
      <c r="O135" s="498">
        <f t="shared" ca="1" si="70"/>
        <v>41.794265748638374</v>
      </c>
      <c r="P135" s="498">
        <f t="shared" ca="1" si="71"/>
        <v>46.374002280501713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IFERROR(__xludf.DUMMYFUNCTION("IMPORTRANGE(""https://docs.google.com/spreadsheets/d/1MeEWN-I1oV_STSDYn1IFDPWt_1FKiwhDph83XaGc0o0/edit?usp=sharing"",""งบพรบ!BP78"")"),87700)</f>
        <v>87700</v>
      </c>
      <c r="N137" s="93">
        <f ca="1">IFERROR(__xludf.DUMMYFUNCTION("IMPORTRANGE(""https://docs.google.com/spreadsheets/d/1MeEWN-I1oV_STSDYn1IFDPWt_1FKiwhDph83XaGc0o0/edit?usp=sharing"",""งบพรบ!BR78"")"),40670)</f>
        <v>40670</v>
      </c>
      <c r="O137" s="93">
        <f t="shared" ca="1" si="70"/>
        <v>41.794265748638374</v>
      </c>
      <c r="P137" s="93">
        <f t="shared" ca="1" si="71"/>
        <v>46.374002280501713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535500</v>
      </c>
      <c r="N181" s="155">
        <f t="shared" ca="1" si="92"/>
        <v>364170.14</v>
      </c>
      <c r="O181" s="155">
        <f t="shared" ref="O181:O189" ca="1" si="93">IF(L181&gt;0,N181*100/L181,0)</f>
        <v>54.079319869319868</v>
      </c>
      <c r="P181" s="155">
        <f t="shared" ref="P181:P189" ca="1" si="94">IF(M181&gt;0,N181*100/M181,0)</f>
        <v>68.005628384687213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535500</v>
      </c>
      <c r="N183" s="93">
        <f t="shared" ca="1" si="95"/>
        <v>364170.14</v>
      </c>
      <c r="O183" s="93">
        <f t="shared" ca="1" si="93"/>
        <v>54.079319869319868</v>
      </c>
      <c r="P183" s="93">
        <f t="shared" ca="1" si="94"/>
        <v>68.005628384687213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535500</v>
      </c>
      <c r="N184" s="498">
        <f t="shared" ca="1" si="96"/>
        <v>364170.14</v>
      </c>
      <c r="O184" s="498">
        <f t="shared" ca="1" si="93"/>
        <v>54.079319869319868</v>
      </c>
      <c r="P184" s="498">
        <f t="shared" ca="1" si="94"/>
        <v>68.005628384687213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IFERROR(__xludf.DUMMYFUNCTION("IMPORTRANGE(""https://docs.google.com/spreadsheets/d/1MeEWN-I1oV_STSDYn1IFDPWt_1FKiwhDph83XaGc0o0/edit?usp=sharing"",""งบพรบ!CT78"")"),535500)</f>
        <v>535500</v>
      </c>
      <c r="N186" s="93">
        <f ca="1">IFERROR(__xludf.DUMMYFUNCTION("IMPORTRANGE(""https://docs.google.com/spreadsheets/d/1MeEWN-I1oV_STSDYn1IFDPWt_1FKiwhDph83XaGc0o0/edit?usp=sharing"",""งบพรบ!CV78"")"),364170.14)</f>
        <v>364170.14</v>
      </c>
      <c r="O186" s="93">
        <f t="shared" ca="1" si="93"/>
        <v>54.079319869319868</v>
      </c>
      <c r="P186" s="93">
        <f t="shared" ca="1" si="94"/>
        <v>68.005628384687213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</f>
        <v>109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f>20560+9934</f>
        <v>30494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159552.33000000002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74013.33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159552.33000000002</v>
      </c>
      <c r="O238" s="155">
        <f ca="1">IF(L238&gt;0,N238*100/L238,0)</f>
        <v>54.39902147971361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9">
        <f>59773.33+2500+11000+740</f>
        <v>74013.33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9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104000</v>
      </c>
      <c r="N261" s="155">
        <f t="shared" ca="1" si="116"/>
        <v>70387.64</v>
      </c>
      <c r="O261" s="155">
        <f t="shared" ref="O261:O269" ca="1" si="117">IF(L261&gt;0,N261*100/L261,0)</f>
        <v>40.522533103051238</v>
      </c>
      <c r="P261" s="155">
        <f t="shared" ref="P261:P269" ca="1" si="118">IF(M261&gt;0,N261*100/M261,0)</f>
        <v>67.680423076923077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104000</v>
      </c>
      <c r="N263" s="93">
        <f t="shared" ca="1" si="119"/>
        <v>70387.64</v>
      </c>
      <c r="O263" s="93">
        <f t="shared" ca="1" si="117"/>
        <v>40.522533103051238</v>
      </c>
      <c r="P263" s="93">
        <f t="shared" ca="1" si="118"/>
        <v>67.680423076923077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104000</v>
      </c>
      <c r="N264" s="498">
        <f t="shared" ca="1" si="120"/>
        <v>70387.64</v>
      </c>
      <c r="O264" s="498">
        <f t="shared" ca="1" si="117"/>
        <v>40.522533103051238</v>
      </c>
      <c r="P264" s="498">
        <f t="shared" ca="1" si="118"/>
        <v>67.680423076923077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IFERROR(__xludf.DUMMYFUNCTION("IMPORTRANGE(""https://docs.google.com/spreadsheets/d/1MeEWN-I1oV_STSDYn1IFDPWt_1FKiwhDph83XaGc0o0/edit?usp=sharing"",""งบพรบ!DD78"")"),104000)</f>
        <v>104000</v>
      </c>
      <c r="N266" s="93">
        <f ca="1">IFERROR(__xludf.DUMMYFUNCTION("IMPORTRANGE(""https://docs.google.com/spreadsheets/d/1MeEWN-I1oV_STSDYn1IFDPWt_1FKiwhDph83XaGc0o0/edit?usp=sharing"",""งบพรบ!DF78"")"),70387.64)</f>
        <v>70387.64</v>
      </c>
      <c r="O266" s="93">
        <f t="shared" ca="1" si="117"/>
        <v>40.522533103051238</v>
      </c>
      <c r="P266" s="93">
        <f t="shared" ca="1" si="118"/>
        <v>67.680423076923077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40515</v>
      </c>
      <c r="O298" s="155">
        <f t="shared" ref="O298:O306" ca="1" si="136">IF(L298&gt;0,N298*100/L298,0)</f>
        <v>49.168689320388353</v>
      </c>
      <c r="P298" s="155">
        <f t="shared" ref="P298:P306" ca="1" si="137">IF(M298&gt;0,N298*100/M298,0)</f>
        <v>62.911490683229815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40515</v>
      </c>
      <c r="O300" s="93">
        <f t="shared" ca="1" si="136"/>
        <v>49.168689320388353</v>
      </c>
      <c r="P300" s="93">
        <f t="shared" ca="1" si="137"/>
        <v>62.911490683229815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40515</v>
      </c>
      <c r="O301" s="498">
        <f t="shared" ca="1" si="136"/>
        <v>49.168689320388353</v>
      </c>
      <c r="P301" s="498">
        <f t="shared" ca="1" si="137"/>
        <v>62.911490683229815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IFERROR(__xludf.DUMMYFUNCTION("IMPORTRANGE(""https://docs.google.com/spreadsheets/d/1MeEWN-I1oV_STSDYn1IFDPWt_1FKiwhDph83XaGc0o0/edit?usp=sharing"",""งบพรบ!DX78"")"),64400)</f>
        <v>64400</v>
      </c>
      <c r="N303" s="93">
        <f ca="1">IFERROR(__xludf.DUMMYFUNCTION("IMPORTRANGE(""https://docs.google.com/spreadsheets/d/1MeEWN-I1oV_STSDYn1IFDPWt_1FKiwhDph83XaGc0o0/edit?usp=sharing"",""งบพรบ!DZ78"")"),40515)</f>
        <v>40515</v>
      </c>
      <c r="O303" s="93">
        <f t="shared" ca="1" si="136"/>
        <v>49.168689320388353</v>
      </c>
      <c r="P303" s="93">
        <f t="shared" ca="1" si="137"/>
        <v>62.911490683229815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2122</v>
      </c>
      <c r="K327" s="446">
        <f ca="1">IF(I327&gt;0,J327*100/I327,0)</f>
        <v>132.625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78650.33</v>
      </c>
      <c r="O328" s="155">
        <f t="shared" ref="O328:O336" ca="1" si="150">IF(L328&gt;0,N328*100/L328,0)</f>
        <v>45.201339080459768</v>
      </c>
      <c r="P328" s="155">
        <f t="shared" ref="P328:P336" ca="1" si="151">IF(M328&gt;0,N328*100/M328,0)</f>
        <v>59.135586466165414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78650.33</v>
      </c>
      <c r="O330" s="93">
        <f t="shared" ca="1" si="150"/>
        <v>45.201339080459768</v>
      </c>
      <c r="P330" s="93">
        <f t="shared" ca="1" si="151"/>
        <v>59.135586466165414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133000</v>
      </c>
      <c r="N331" s="498">
        <f t="shared" ca="1" si="153"/>
        <v>78650.33</v>
      </c>
      <c r="O331" s="498">
        <f t="shared" ca="1" si="150"/>
        <v>45.201339080459768</v>
      </c>
      <c r="P331" s="498">
        <f t="shared" ca="1" si="151"/>
        <v>59.135586466165414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IFERROR(__xludf.DUMMYFUNCTION("IMPORTRANGE(""https://docs.google.com/spreadsheets/d/1MeEWN-I1oV_STSDYn1IFDPWt_1FKiwhDph83XaGc0o0/edit?usp=sharing"",""งบพรบ!ER78"")"),133000)</f>
        <v>133000</v>
      </c>
      <c r="N333" s="93">
        <f ca="1">IFERROR(__xludf.DUMMYFUNCTION("IMPORTRANGE(""https://docs.google.com/spreadsheets/d/1MeEWN-I1oV_STSDYn1IFDPWt_1FKiwhDph83XaGc0o0/edit?usp=sharing"",""งบพรบ!ET78"")"),78650.33)</f>
        <v>78650.33</v>
      </c>
      <c r="O333" s="93">
        <f t="shared" ca="1" si="150"/>
        <v>45.201339080459768</v>
      </c>
      <c r="P333" s="93">
        <f t="shared" ca="1" si="151"/>
        <v>59.135586466165414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IFERROR(__xludf.DUMMYFUNCTION("IMPORTRANGE(""https://docs.google.com/spreadsheets/d/1kVcqe37tkHyjCSG3S0O1AXqVkqjo8mSIZil3BcpIysc/edit?usp=sharing"",""ศูนย์!D78"")"),1981)</f>
        <v>1981</v>
      </c>
      <c r="K338" s="498">
        <f ca="1">IF(I338&gt;0,J338*100/I338,0)</f>
        <v>123.8125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IFERROR(__xludf.DUMMYFUNCTION("IMPORTRANGE(""https://docs.google.com/spreadsheets/d/1kVcqe37tkHyjCSG3S0O1AXqVkqjo8mSIZil3BcpIysc/edit?usp=sharing"",""ศูนย์!E78"")"),4)</f>
        <v>4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IFERROR(__xludf.DUMMYFUNCTION("IMPORTRANGE(""https://docs.google.com/spreadsheets/d/1kVcqe37tkHyjCSG3S0O1AXqVkqjo8mSIZil3BcpIysc/edit?usp=sharing"",""ศูนย์!F78"")"),141)</f>
        <v>141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609370</v>
      </c>
      <c r="N345" s="155">
        <f t="shared" ca="1" si="155"/>
        <v>477181.87</v>
      </c>
      <c r="O345" s="155">
        <f t="shared" ref="O345:O353" ca="1" si="156">IF(L345&gt;0,N345*100/L345,0)</f>
        <v>68.650371894287076</v>
      </c>
      <c r="P345" s="155">
        <f t="shared" ref="P345:P353" ca="1" si="157">IF(M345&gt;0,N345*100/M345,0)</f>
        <v>78.307410932602522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609370</v>
      </c>
      <c r="N347" s="93">
        <f t="shared" ca="1" si="158"/>
        <v>477181.87</v>
      </c>
      <c r="O347" s="93">
        <f t="shared" ca="1" si="156"/>
        <v>68.650371894287076</v>
      </c>
      <c r="P347" s="93">
        <f t="shared" ca="1" si="157"/>
        <v>78.307410932602522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534370</v>
      </c>
      <c r="N348" s="498">
        <f t="shared" ca="1" si="159"/>
        <v>402181.87</v>
      </c>
      <c r="O348" s="498">
        <f t="shared" ca="1" si="156"/>
        <v>64.963393044630024</v>
      </c>
      <c r="P348" s="498">
        <f t="shared" ca="1" si="157"/>
        <v>75.262808540898632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IFERROR(__xludf.DUMMYFUNCTION("IMPORTRANGE(""https://docs.google.com/spreadsheets/d/1MeEWN-I1oV_STSDYn1IFDPWt_1FKiwhDph83XaGc0o0/edit?usp=sharing"",""งบพรบ!FB78"")"),534370)</f>
        <v>534370</v>
      </c>
      <c r="N350" s="93">
        <f ca="1">IFERROR(__xludf.DUMMYFUNCTION("IMPORTRANGE(""https://docs.google.com/spreadsheets/d/1MeEWN-I1oV_STSDYn1IFDPWt_1FKiwhDph83XaGc0o0/edit?usp=sharing"",""งบพรบ!FD78"")"),402181.87)</f>
        <v>402181.87</v>
      </c>
      <c r="O350" s="93">
        <f t="shared" ca="1" si="156"/>
        <v>64.963393044630024</v>
      </c>
      <c r="P350" s="93">
        <f t="shared" ca="1" si="157"/>
        <v>75.262808540898632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96</v>
      </c>
      <c r="K355" s="466">
        <f ca="1">IF(I355&gt;0,J355*100/I355,0)</f>
        <v>38.4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IFERROR(__xludf.DUMMYFUNCTION("IMPORTRANGE(""https://docs.google.com/spreadsheets/d/1XWAQStnk-4SwqDmLtmXYiTMKHgktTP8We1SCoS47DrQ/edit?usp=sharing"",""จัดที่ดิน!W78"")"),189)</f>
        <v>189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IFERROR(__xludf.DUMMYFUNCTION("IMPORTRANGE(""https://docs.google.com/spreadsheets/d/1XWAQStnk-4SwqDmLtmXYiTMKHgktTP8We1SCoS47DrQ/edit?usp=sharing"",""จัดที่ดิน!X78"")"),1295.51)</f>
        <v>1295.51</v>
      </c>
      <c r="K359" s="498">
        <f t="shared" ca="1" si="161"/>
        <v>42.8976821192053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IFERROR(__xludf.DUMMYFUNCTION("IMPORTRANGE(""https://docs.google.com/spreadsheets/d/1XWAQStnk-4SwqDmLtmXYiTMKHgktTP8We1SCoS47DrQ/edit?usp=sharing"",""จัดที่ดิน!Y78"")"),150)</f>
        <v>150</v>
      </c>
      <c r="K360" s="498">
        <f t="shared" ca="1" si="161"/>
        <v>60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IFERROR(__xludf.DUMMYFUNCTION("IMPORTRANGE(""https://docs.google.com/spreadsheets/d/1XWAQStnk-4SwqDmLtmXYiTMKHgktTP8We1SCoS47DrQ/edit?usp=sharing"",""จัดที่ดิน!Z78"")"),1098.63999999999)</f>
        <v>1098.6399999999901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IFERROR(__xludf.DUMMYFUNCTION("IMPORTRANGE(""https://docs.google.com/spreadsheets/d/1XWAQStnk-4SwqDmLtmXYiTMKHgktTP8We1SCoS47DrQ/edit?usp=sharing"",""จัดที่ดิน!AA78"")"),96)</f>
        <v>96</v>
      </c>
      <c r="K362" s="498">
        <f t="shared" ca="1" si="161"/>
        <v>38.4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IFERROR(__xludf.DUMMYFUNCTION("IMPORTRANGE(""https://docs.google.com/spreadsheets/d/1XWAQStnk-4SwqDmLtmXYiTMKHgktTP8We1SCoS47DrQ/edit?usp=sharing"",""จัดที่ดิน!AB78"")"),707.27)</f>
        <v>707.27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356</v>
      </c>
      <c r="K364" s="480">
        <f t="shared" ca="1" si="161"/>
        <v>59.333333333333336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93</v>
      </c>
      <c r="K365" s="492">
        <f t="shared" ca="1" si="161"/>
        <v>62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IFERROR(__xludf.DUMMYFUNCTION("IMPORTRANGE(""https://docs.google.com/spreadsheets/d/1XWAQStnk-4SwqDmLtmXYiTMKHgktTP8We1SCoS47DrQ/edit?usp=sharing"",""จัดที่ดิน!E78"")"),145)</f>
        <v>145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IFERROR(__xludf.DUMMYFUNCTION("IMPORTRANGE(""https://docs.google.com/spreadsheets/d/1XWAQStnk-4SwqDmLtmXYiTMKHgktTP8We1SCoS47DrQ/edit?usp=sharing"",""จัดที่ดิน!F78"")"),1019.89)</f>
        <v>1019.89</v>
      </c>
      <c r="K369" s="498">
        <f t="shared" ca="1" si="163"/>
        <v>67.098026315789468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IFERROR(__xludf.DUMMYFUNCTION("IMPORTRANGE(""https://docs.google.com/spreadsheets/d/1XWAQStnk-4SwqDmLtmXYiTMKHgktTP8We1SCoS47DrQ/edit?usp=sharing"",""จัดที่ดิน!G78"")"),110)</f>
        <v>110</v>
      </c>
      <c r="K370" s="498">
        <f t="shared" ca="1" si="163"/>
        <v>73.333333333333329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IFERROR(__xludf.DUMMYFUNCTION("IMPORTRANGE(""https://docs.google.com/spreadsheets/d/1XWAQStnk-4SwqDmLtmXYiTMKHgktTP8We1SCoS47DrQ/edit?usp=sharing"",""จัดที่ดิน!H78"")"),848.04)</f>
        <v>848.04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IFERROR(__xludf.DUMMYFUNCTION("IMPORTRANGE(""https://docs.google.com/spreadsheets/d/1XWAQStnk-4SwqDmLtmXYiTMKHgktTP8We1SCoS47DrQ/edit?usp=sharing"",""จัดที่ดิน!I78"")"),93)</f>
        <v>93</v>
      </c>
      <c r="K372" s="498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IFERROR(__xludf.DUMMYFUNCTION("IMPORTRANGE(""https://docs.google.com/spreadsheets/d/1XWAQStnk-4SwqDmLtmXYiTMKHgktTP8We1SCoS47DrQ/edit?usp=sharing"",""จัดที่ดิน!J78"")"),685.04)</f>
        <v>685.04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263</v>
      </c>
      <c r="K374" s="492">
        <f t="shared" ca="1" si="163"/>
        <v>58.444444444444443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IFERROR(__xludf.DUMMYFUNCTION("IMPORTRANGE(""https://docs.google.com/spreadsheets/d/1XWAQStnk-4SwqDmLtmXYiTMKHgktTP8We1SCoS47DrQ/edit?usp=sharing"",""จัดที่ดิน!AH78"")"),44)</f>
        <v>44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IFERROR(__xludf.DUMMYFUNCTION("IMPORTRANGE(""https://docs.google.com/spreadsheets/d/1XWAQStnk-4SwqDmLtmXYiTMKHgktTP8We1SCoS47DrQ/edit?usp=sharing"",""จัดที่ดิน!AI78"")"),275.62)</f>
        <v>275.62</v>
      </c>
      <c r="K378" s="498">
        <f t="shared" ca="1" si="164"/>
        <v>18.374666666666666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IFERROR(__xludf.DUMMYFUNCTION("IMPORTRANGE(""https://docs.google.com/spreadsheets/d/1XWAQStnk-4SwqDmLtmXYiTMKHgktTP8We1SCoS47DrQ/edit?usp=sharing"",""จัดที่ดิน!AJ78"")"),300)</f>
        <v>300</v>
      </c>
      <c r="K379" s="498">
        <f t="shared" ca="1" si="164"/>
        <v>66.666666666666671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IFERROR(__xludf.DUMMYFUNCTION("IMPORTRANGE(""https://docs.google.com/spreadsheets/d/1XWAQStnk-4SwqDmLtmXYiTMKHgktTP8We1SCoS47DrQ/edit?usp=sharing"",""จัดที่ดิน!AK78"")"),2789.72)</f>
        <v>2789.72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IFERROR(__xludf.DUMMYFUNCTION("IMPORTRANGE(""https://docs.google.com/spreadsheets/d/1XWAQStnk-4SwqDmLtmXYiTMKHgktTP8We1SCoS47DrQ/edit?usp=sharing"",""จัดที่ดิน!AL78"")"),263)</f>
        <v>263</v>
      </c>
      <c r="K381" s="498">
        <f t="shared" ca="1" si="164"/>
        <v>58.444444444444443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IFERROR(__xludf.DUMMYFUNCTION("IMPORTRANGE(""https://docs.google.com/spreadsheets/d/1XWAQStnk-4SwqDmLtmXYiTMKHgktTP8We1SCoS47DrQ/edit?usp=sharing"",""จัดที่ดิน!AM78"")"),2561.35)</f>
        <v>2561.35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IFERROR(__xludf.DUMMYFUNCTION("IMPORTRANGE(""https://docs.google.com/spreadsheets/d/1XWAQStnk-4SwqDmLtmXYiTMKHgktTP8We1SCoS47DrQ/edit?usp=sharing"",""จัดที่ดิน!AP78"")"),13)</f>
        <v>13</v>
      </c>
      <c r="K385" s="506">
        <f ca="1">IF(I385&gt;0,J385*100/I385,0)</f>
        <v>32.5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246321.18</v>
      </c>
      <c r="O414" s="553">
        <f ca="1">IF(L414&gt;0,N414*100/L414,0)</f>
        <v>31.068090403774772</v>
      </c>
      <c r="P414" s="553">
        <f ca="1">IF(M414&gt;0,N414*100/M414,0)</f>
        <v>31.068090403774772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43314</v>
      </c>
      <c r="O467" s="195">
        <f t="shared" ref="O467:O472" ca="1" si="207">IF(L467&gt;0,N467*100/L467,0)</f>
        <v>23.14239459722274</v>
      </c>
      <c r="P467" s="195">
        <f t="shared" ref="P467:P472" ca="1" si="208">IF(M467&gt;0,N467*100/M467,0)</f>
        <v>23.14239459722274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43314</v>
      </c>
      <c r="O469" s="93">
        <f t="shared" ca="1" si="207"/>
        <v>23.14239459722274</v>
      </c>
      <c r="P469" s="93">
        <f t="shared" ca="1" si="208"/>
        <v>23.14239459722274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43314</v>
      </c>
      <c r="O470" s="498">
        <f t="shared" ca="1" si="207"/>
        <v>23.14239459722274</v>
      </c>
      <c r="P470" s="498">
        <f t="shared" ca="1" si="208"/>
        <v>23.14239459722274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43314</v>
      </c>
      <c r="O472" s="93">
        <f t="shared" ca="1" si="207"/>
        <v>23.14239459722274</v>
      </c>
      <c r="P472" s="93">
        <f t="shared" ca="1" si="208"/>
        <v>23.14239459722274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</f>
        <v>5711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172842.18</v>
      </c>
      <c r="O544" s="155">
        <f t="shared" ref="O544:O549" ca="1" si="237">IF(L544&gt;0,N544*100/L544,0)</f>
        <v>56.56293217704328</v>
      </c>
      <c r="P544" s="155">
        <f t="shared" ref="P544:P549" ca="1" si="238">IF(M544&gt;0,N544*100/M544,0)</f>
        <v>56.56293217704328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172842.18</v>
      </c>
      <c r="O546" s="93">
        <f t="shared" ca="1" si="237"/>
        <v>56.56293217704328</v>
      </c>
      <c r="P546" s="93">
        <f t="shared" ca="1" si="238"/>
        <v>56.56293217704328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172842.18</v>
      </c>
      <c r="O547" s="498">
        <f t="shared" ca="1" si="237"/>
        <v>56.56293217704328</v>
      </c>
      <c r="P547" s="498">
        <f t="shared" ca="1" si="238"/>
        <v>56.56293217704328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172842.18</v>
      </c>
      <c r="O549" s="93">
        <f t="shared" ca="1" si="237"/>
        <v>56.56293217704328</v>
      </c>
      <c r="P549" s="93">
        <f t="shared" ca="1" si="238"/>
        <v>56.56293217704328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</f>
        <v>26350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</f>
        <v>63266.68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</f>
        <v>57583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2350</v>
      </c>
      <c r="O629" s="195">
        <f t="shared" ref="O629:O634" ca="1" si="264">IF(L629&gt;0,N629*100/L629,0)</f>
        <v>1.0612115875273771</v>
      </c>
      <c r="P629" s="195">
        <f t="shared" ref="P629:P634" ca="1" si="265">IF(M629&gt;0,N629*100/M629,0)</f>
        <v>1.0612115875273771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2350</v>
      </c>
      <c r="O631" s="93">
        <f t="shared" ca="1" si="264"/>
        <v>1.0612115875273771</v>
      </c>
      <c r="P631" s="93">
        <f t="shared" ca="1" si="265"/>
        <v>1.0612115875273771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2350</v>
      </c>
      <c r="O632" s="498">
        <f t="shared" ca="1" si="264"/>
        <v>1.0612115875273771</v>
      </c>
      <c r="P632" s="498">
        <f t="shared" ca="1" si="265"/>
        <v>1.0612115875273771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2350</v>
      </c>
      <c r="O634" s="93">
        <f t="shared" ca="1" si="264"/>
        <v>1.0612115875273771</v>
      </c>
      <c r="P634" s="93">
        <f t="shared" ca="1" si="265"/>
        <v>1.0612115875273771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2350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IFERROR(__xludf.DUMMYFUNCTION("IMPORTRANGE(""https://docs.google.com/spreadsheets/d/19vJNZY_5yjcGF2XGBMNZRCAIB0Kwfpjp8YEOfu-bneM/edit?usp=sharing"",""งานกองทุน!F78"")"),840875.96)</f>
        <v>840875.96</v>
      </c>
      <c r="K821" s="498">
        <f t="shared" ref="K821:K828" ca="1" si="335">IF(I821&gt;0,J821*100/I821,0)</f>
        <v>29.731296354958367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IFERROR(__xludf.DUMMYFUNCTION("IMPORTRANGE(""https://docs.google.com/spreadsheets/d/19vJNZY_5yjcGF2XGBMNZRCAIB0Kwfpjp8YEOfu-bneM/edit?usp=sharing"",""งานกองทุน!E78"")"),61)</f>
        <v>61</v>
      </c>
      <c r="K822" s="498">
        <f t="shared" ca="1" si="335"/>
        <v>34.269662921348313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IFERROR(__xludf.DUMMYFUNCTION("IMPORTRANGE(""https://docs.google.com/spreadsheets/d/19vJNZY_5yjcGF2XGBMNZRCAIB0Kwfpjp8YEOfu-bneM/edit?usp=sharing"",""งานกองทุน!K78"")"),418303.66)</f>
        <v>418303.66</v>
      </c>
      <c r="K823" s="498">
        <f t="shared" ca="1" si="335"/>
        <v>20.37483146708394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IFERROR(__xludf.DUMMYFUNCTION("IMPORTRANGE(""https://docs.google.com/spreadsheets/d/19vJNZY_5yjcGF2XGBMNZRCAIB0Kwfpjp8YEOfu-bneM/edit?usp=sharing"",""งานกองทุน!J78"")"),69)</f>
        <v>69</v>
      </c>
      <c r="K824" s="498">
        <f t="shared" ca="1" si="335"/>
        <v>74.193548387096769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IFERROR(__xludf.DUMMYFUNCTION("IMPORTRANGE(""https://docs.google.com/spreadsheets/d/19vJNZY_5yjcGF2XGBMNZRCAIB0Kwfpjp8YEOfu-bneM/edit?usp=sharing"",""งานกองทุน!U78"")"),2280000)</f>
        <v>2280000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IFERROR(__xludf.DUMMYFUNCTION("IMPORTRANGE(""https://docs.google.com/spreadsheets/d/19vJNZY_5yjcGF2XGBMNZRCAIB0Kwfpjp8YEOfu-bneM/edit?usp=sharing"",""งานกองทุน!T78"")"),93)</f>
        <v>93</v>
      </c>
      <c r="K828" s="506">
        <f t="shared" ca="1" si="335"/>
        <v>102.1978021978022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915EC-4D76-4B33-8950-EEABC0C2DCB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  <c r="Q1" s="893"/>
    </row>
    <row r="2" spans="1:26" ht="19.5">
      <c r="A2" s="829" t="s">
        <v>340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2411785.66</v>
      </c>
      <c r="N8" s="22">
        <f t="shared" ca="1" si="0"/>
        <v>1644263.05</v>
      </c>
      <c r="O8" s="22">
        <f t="shared" ref="O8:O16" ca="1" si="1">IF(L8&gt;0,N8*100/L8,0)</f>
        <v>61.270931817555116</v>
      </c>
      <c r="P8" s="22">
        <f t="shared" ref="P8:P16" ca="1" si="2">IF(M8&gt;0,N8*100/M8,0)</f>
        <v>68.176168275252124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2411785.66</v>
      </c>
      <c r="N10" s="30">
        <f t="shared" ca="1" si="3"/>
        <v>1644263.05</v>
      </c>
      <c r="O10" s="30">
        <f t="shared" ca="1" si="1"/>
        <v>61.270931817555116</v>
      </c>
      <c r="P10" s="30">
        <f t="shared" ca="1" si="2"/>
        <v>68.176168275252124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2320985.66</v>
      </c>
      <c r="N11" s="498">
        <f t="shared" ca="1" si="4"/>
        <v>1553463.05</v>
      </c>
      <c r="O11" s="498">
        <f t="shared" ca="1" si="1"/>
        <v>59.91463456024659</v>
      </c>
      <c r="P11" s="498">
        <f t="shared" ca="1" si="2"/>
        <v>66.931178282247544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2320985.66</v>
      </c>
      <c r="N13" s="93">
        <f t="shared" ca="1" si="5"/>
        <v>1553463.05</v>
      </c>
      <c r="O13" s="93">
        <f t="shared" ca="1" si="1"/>
        <v>59.91463456024659</v>
      </c>
      <c r="P13" s="93">
        <f t="shared" ca="1" si="2"/>
        <v>66.931178282247544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1679771.66</v>
      </c>
      <c r="N18" s="22">
        <f t="shared" ca="1" si="8"/>
        <v>1286265.05</v>
      </c>
      <c r="O18" s="22">
        <f t="shared" ref="O18:O26" ca="1" si="9">IF(L18&gt;0,N18*100/L18,0)</f>
        <v>66.09891468008243</v>
      </c>
      <c r="P18" s="22">
        <f t="shared" ref="P18:P26" ca="1" si="10">IF(M18&gt;0,N18*100/M18,0)</f>
        <v>76.573803489457617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1679771.66</v>
      </c>
      <c r="N20" s="30">
        <f t="shared" ca="1" si="11"/>
        <v>1286265.05</v>
      </c>
      <c r="O20" s="30">
        <f t="shared" ca="1" si="9"/>
        <v>66.09891468008243</v>
      </c>
      <c r="P20" s="30">
        <f t="shared" ca="1" si="10"/>
        <v>76.573803489457617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1588971.66</v>
      </c>
      <c r="N21" s="498">
        <f t="shared" ca="1" si="12"/>
        <v>1195465.05</v>
      </c>
      <c r="O21" s="498">
        <f t="shared" ca="1" si="9"/>
        <v>64.439649735603751</v>
      </c>
      <c r="P21" s="498">
        <f t="shared" ca="1" si="10"/>
        <v>75.235139813632671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1588971.66</v>
      </c>
      <c r="N23" s="93">
        <f t="shared" ca="1" si="13"/>
        <v>1195465.05</v>
      </c>
      <c r="O23" s="93">
        <f t="shared" ca="1" si="9"/>
        <v>64.439649735603751</v>
      </c>
      <c r="P23" s="93">
        <f t="shared" ca="1" si="10"/>
        <v>75.235139813632671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357998</v>
      </c>
      <c r="O28" s="22">
        <f t="shared" ref="O28:O37" ca="1" si="17">IF(L28&gt;0,N28*100/L28,0)</f>
        <v>48.533941411884648</v>
      </c>
      <c r="P28" s="22">
        <f t="shared" ref="P28:P37" ca="1" si="18">IF(M28&gt;0,N28*100/M28,0)</f>
        <v>48.905895242440721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357998</v>
      </c>
      <c r="O30" s="30">
        <f t="shared" ca="1" si="17"/>
        <v>48.533941411884648</v>
      </c>
      <c r="P30" s="30">
        <f t="shared" ca="1" si="18"/>
        <v>48.905895242440721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357998</v>
      </c>
      <c r="O31" s="498">
        <f t="shared" ca="1" si="17"/>
        <v>48.533941411884648</v>
      </c>
      <c r="P31" s="498">
        <f t="shared" ca="1" si="18"/>
        <v>48.905895242440721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357998</v>
      </c>
      <c r="O33" s="93">
        <f t="shared" ca="1" si="17"/>
        <v>48.533941411884648</v>
      </c>
      <c r="P33" s="93">
        <f t="shared" ca="1" si="18"/>
        <v>48.905895242440721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1945970</v>
      </c>
      <c r="M37" s="858">
        <f t="shared" ca="1" si="24"/>
        <v>1679771.66</v>
      </c>
      <c r="N37" s="858">
        <f t="shared" ca="1" si="24"/>
        <v>1286265.05</v>
      </c>
      <c r="O37" s="858">
        <f t="shared" ca="1" si="17"/>
        <v>66.09891468008243</v>
      </c>
      <c r="P37" s="858">
        <f t="shared" ca="1" si="18"/>
        <v>76.573803489457617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373026.66</v>
      </c>
      <c r="N41" s="85">
        <f t="shared" ca="1" si="25"/>
        <v>278719</v>
      </c>
      <c r="O41" s="85">
        <f t="shared" ref="O41:O49" ca="1" si="26">IF(L41&gt;0,N41*100/L41,0)</f>
        <v>102.03880651656598</v>
      </c>
      <c r="P41" s="85">
        <f t="shared" ref="P41:P49" ca="1" si="27">IF(M41&gt;0,N41*100/M41,0)</f>
        <v>74.718252041288423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373026.66</v>
      </c>
      <c r="N43" s="92">
        <f t="shared" ca="1" si="28"/>
        <v>278719</v>
      </c>
      <c r="O43" s="92">
        <f t="shared" ca="1" si="26"/>
        <v>102.03880651656598</v>
      </c>
      <c r="P43" s="92">
        <f t="shared" ca="1" si="27"/>
        <v>74.718252041288423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373026.66</v>
      </c>
      <c r="N44" s="498">
        <f t="shared" ca="1" si="29"/>
        <v>278719</v>
      </c>
      <c r="O44" s="498">
        <f t="shared" ca="1" si="26"/>
        <v>102.03880651656598</v>
      </c>
      <c r="P44" s="498">
        <f t="shared" ca="1" si="27"/>
        <v>74.718252041288423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IFERROR(__xludf.DUMMYFUNCTION("IMPORTRANGE(""https://docs.google.com/spreadsheets/d/1MeEWN-I1oV_STSDYn1IFDPWt_1FKiwhDph83XaGc0o0/edit?usp=sharing"",""งบพรบ!R79"")"),373026.66)</f>
        <v>373026.66</v>
      </c>
      <c r="N46" s="93">
        <f ca="1">IFERROR(__xludf.DUMMYFUNCTION("IMPORTRANGE(""https://docs.google.com/spreadsheets/d/1MeEWN-I1oV_STSDYn1IFDPWt_1FKiwhDph83XaGc0o0/edit?usp=sharing"",""งบพรบ!T79"")"),278719)</f>
        <v>278719</v>
      </c>
      <c r="O46" s="93">
        <f t="shared" ca="1" si="26"/>
        <v>102.03880651656598</v>
      </c>
      <c r="P46" s="93">
        <f t="shared" ca="1" si="27"/>
        <v>74.718252041288423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419250</v>
      </c>
      <c r="N53" s="116">
        <f t="shared" ca="1" si="31"/>
        <v>327530.13</v>
      </c>
      <c r="O53" s="116">
        <f t="shared" ref="O53:O61" ca="1" si="32">IF(L53&gt;0,N53*100/L53,0)</f>
        <v>58.59215205724508</v>
      </c>
      <c r="P53" s="116">
        <f t="shared" ref="P53:P61" ca="1" si="33">IF(M53&gt;0,N53*100/M53,0)</f>
        <v>78.122869409660112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419250</v>
      </c>
      <c r="N55" s="123">
        <f t="shared" ca="1" si="34"/>
        <v>327530.13</v>
      </c>
      <c r="O55" s="123">
        <f t="shared" ca="1" si="32"/>
        <v>58.59215205724508</v>
      </c>
      <c r="P55" s="123">
        <f t="shared" ca="1" si="33"/>
        <v>78.122869409660112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419250</v>
      </c>
      <c r="N56" s="498">
        <f t="shared" ca="1" si="35"/>
        <v>327530.13</v>
      </c>
      <c r="O56" s="498">
        <f t="shared" ca="1" si="32"/>
        <v>58.59215205724508</v>
      </c>
      <c r="P56" s="498">
        <f t="shared" ca="1" si="33"/>
        <v>78.122869409660112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IFERROR(__xludf.DUMMYFUNCTION("IMPORTRANGE(""https://docs.google.com/spreadsheets/d/1MeEWN-I1oV_STSDYn1IFDPWt_1FKiwhDph83XaGc0o0/edit?usp=sharing"",""งบพรบ!AB79"")"),419250)</f>
        <v>419250</v>
      </c>
      <c r="N58" s="93">
        <f ca="1">IFERROR(__xludf.DUMMYFUNCTION("IMPORTRANGE(""https://docs.google.com/spreadsheets/d/1MeEWN-I1oV_STSDYn1IFDPWt_1FKiwhDph83XaGc0o0/edit?usp=sharing"",""งบพรบ!AD79"")"),327530.13)</f>
        <v>327530.13</v>
      </c>
      <c r="O58" s="93">
        <f t="shared" ca="1" si="32"/>
        <v>58.59215205724508</v>
      </c>
      <c r="P58" s="93">
        <f t="shared" ca="1" si="33"/>
        <v>78.122869409660112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188650</v>
      </c>
      <c r="N88" s="155">
        <f t="shared" ca="1" si="49"/>
        <v>152297.32999999999</v>
      </c>
      <c r="O88" s="155">
        <f t="shared" ref="O88:O96" ca="1" si="50">IF(L88&gt;0,N88*100/L88,0)</f>
        <v>64.260476793248941</v>
      </c>
      <c r="P88" s="155">
        <f t="shared" ref="P88:P96" ca="1" si="51">IF(M88&gt;0,N88*100/M88,0)</f>
        <v>80.730098065200096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188650</v>
      </c>
      <c r="N90" s="93">
        <f t="shared" ca="1" si="52"/>
        <v>152297.32999999999</v>
      </c>
      <c r="O90" s="93">
        <f t="shared" ca="1" si="50"/>
        <v>64.260476793248941</v>
      </c>
      <c r="P90" s="93">
        <f t="shared" ca="1" si="51"/>
        <v>80.730098065200096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188650</v>
      </c>
      <c r="N91" s="498">
        <f t="shared" ca="1" si="53"/>
        <v>152297.32999999999</v>
      </c>
      <c r="O91" s="498">
        <f t="shared" ca="1" si="50"/>
        <v>64.260476793248941</v>
      </c>
      <c r="P91" s="498">
        <f t="shared" ca="1" si="51"/>
        <v>80.730098065200096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IFERROR(__xludf.DUMMYFUNCTION("IMPORTRANGE(""https://docs.google.com/spreadsheets/d/1MeEWN-I1oV_STSDYn1IFDPWt_1FKiwhDph83XaGc0o0/edit?usp=sharing"",""งบพรบ!AV79"")"),188650)</f>
        <v>188650</v>
      </c>
      <c r="N93" s="93">
        <f ca="1">IFERROR(__xludf.DUMMYFUNCTION("IMPORTRANGE(""https://docs.google.com/spreadsheets/d/1MeEWN-I1oV_STSDYn1IFDPWt_1FKiwhDph83XaGc0o0/edit?usp=sharing"",""งบพรบ!AX79"")"),152297.33)</f>
        <v>152297.32999999999</v>
      </c>
      <c r="O93" s="93">
        <f t="shared" ca="1" si="50"/>
        <v>64.260476793248941</v>
      </c>
      <c r="P93" s="93">
        <f t="shared" ca="1" si="51"/>
        <v>80.730098065200096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208875</v>
      </c>
      <c r="N181" s="155">
        <f t="shared" ca="1" si="92"/>
        <v>156846.79</v>
      </c>
      <c r="O181" s="155">
        <f t="shared" ref="O181:O189" ca="1" si="93">IF(L181&gt;0,N181*100/L181,0)</f>
        <v>55.81736298932384</v>
      </c>
      <c r="P181" s="155">
        <f t="shared" ref="P181:P189" ca="1" si="94">IF(M181&gt;0,N181*100/M181,0)</f>
        <v>75.09122202274088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208875</v>
      </c>
      <c r="N183" s="93">
        <f t="shared" ca="1" si="95"/>
        <v>156846.79</v>
      </c>
      <c r="O183" s="93">
        <f t="shared" ca="1" si="93"/>
        <v>55.81736298932384</v>
      </c>
      <c r="P183" s="93">
        <f t="shared" ca="1" si="94"/>
        <v>75.09122202274088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208875</v>
      </c>
      <c r="N184" s="498">
        <f t="shared" ca="1" si="96"/>
        <v>156846.79</v>
      </c>
      <c r="O184" s="498">
        <f t="shared" ca="1" si="93"/>
        <v>55.81736298932384</v>
      </c>
      <c r="P184" s="498">
        <f t="shared" ca="1" si="94"/>
        <v>75.09122202274088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IFERROR(__xludf.DUMMYFUNCTION("IMPORTRANGE(""https://docs.google.com/spreadsheets/d/1MeEWN-I1oV_STSDYn1IFDPWt_1FKiwhDph83XaGc0o0/edit?usp=sharing"",""งบพรบ!CT79"")"),208875)</f>
        <v>208875</v>
      </c>
      <c r="N186" s="93">
        <f ca="1">IFERROR(__xludf.DUMMYFUNCTION("IMPORTRANGE(""https://docs.google.com/spreadsheets/d/1MeEWN-I1oV_STSDYn1IFDPWt_1FKiwhDph83XaGc0o0/edit?usp=sharing"",""งบพรบ!CV79"")"),156846.79)</f>
        <v>156846.79</v>
      </c>
      <c r="O186" s="93">
        <f t="shared" ca="1" si="93"/>
        <v>55.81736298932384</v>
      </c>
      <c r="P186" s="93">
        <f t="shared" ca="1" si="94"/>
        <v>75.09122202274088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94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5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5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5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6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94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5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5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5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465</v>
      </c>
      <c r="K327" s="446">
        <f ca="1">IF(I327&gt;0,J327*100/I327,0)</f>
        <v>155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83578</v>
      </c>
      <c r="O328" s="155">
        <f t="shared" ref="O328:O336" ca="1" si="149">IF(L328&gt;0,N328*100/L328,0)</f>
        <v>53.234394904458597</v>
      </c>
      <c r="P328" s="155">
        <f t="shared" ref="P328:P336" ca="1" si="150">IF(M328&gt;0,N328*100/M328,0)</f>
        <v>69.503534303534309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83578</v>
      </c>
      <c r="O330" s="93">
        <f t="shared" ca="1" si="149"/>
        <v>53.234394904458597</v>
      </c>
      <c r="P330" s="93">
        <f t="shared" ca="1" si="150"/>
        <v>69.503534303534309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83578</v>
      </c>
      <c r="O331" s="498">
        <f t="shared" ca="1" si="149"/>
        <v>53.234394904458597</v>
      </c>
      <c r="P331" s="498">
        <f t="shared" ca="1" si="150"/>
        <v>69.503534303534309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IFERROR(__xludf.DUMMYFUNCTION("IMPORTRANGE(""https://docs.google.com/spreadsheets/d/1MeEWN-I1oV_STSDYn1IFDPWt_1FKiwhDph83XaGc0o0/edit?usp=sharing"",""งบพรบ!ER79"")"),120250)</f>
        <v>120250</v>
      </c>
      <c r="N333" s="93">
        <f ca="1">IFERROR(__xludf.DUMMYFUNCTION("IMPORTRANGE(""https://docs.google.com/spreadsheets/d/1MeEWN-I1oV_STSDYn1IFDPWt_1FKiwhDph83XaGc0o0/edit?usp=sharing"",""งบพรบ!ET79"")"),83578)</f>
        <v>83578</v>
      </c>
      <c r="O333" s="93">
        <f t="shared" ca="1" si="149"/>
        <v>53.234394904458597</v>
      </c>
      <c r="P333" s="93">
        <f t="shared" ca="1" si="150"/>
        <v>69.503534303534309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IFERROR(__xludf.DUMMYFUNCTION("IMPORTRANGE(""https://docs.google.com/spreadsheets/d/1kVcqe37tkHyjCSG3S0O1AXqVkqjo8mSIZil3BcpIysc/edit?usp=sharing"",""ศูนย์!D79"")"),230)</f>
        <v>230</v>
      </c>
      <c r="K338" s="498">
        <f ca="1">IF(I338&gt;0,J338*100/I338,0)</f>
        <v>76.666666666666671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321980</v>
      </c>
      <c r="N345" s="155">
        <f t="shared" ca="1" si="154"/>
        <v>239553.8</v>
      </c>
      <c r="O345" s="155">
        <f t="shared" ref="O345:O353" ca="1" si="155">IF(L345&gt;0,N345*100/L345,0)</f>
        <v>60.40643518168293</v>
      </c>
      <c r="P345" s="155">
        <f t="shared" ref="P345:P353" ca="1" si="156">IF(M345&gt;0,N345*100/M345,0)</f>
        <v>74.400211193241816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321980</v>
      </c>
      <c r="N347" s="93">
        <f t="shared" ca="1" si="157"/>
        <v>239553.8</v>
      </c>
      <c r="O347" s="93">
        <f t="shared" ca="1" si="155"/>
        <v>60.40643518168293</v>
      </c>
      <c r="P347" s="93">
        <f t="shared" ca="1" si="156"/>
        <v>74.400211193241816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231180</v>
      </c>
      <c r="N348" s="498">
        <f t="shared" ca="1" si="158"/>
        <v>148753.79999999999</v>
      </c>
      <c r="O348" s="498">
        <f t="shared" ca="1" si="155"/>
        <v>48.648919122216036</v>
      </c>
      <c r="P348" s="498">
        <f t="shared" ca="1" si="156"/>
        <v>64.345445107708272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IFERROR(__xludf.DUMMYFUNCTION("IMPORTRANGE(""https://docs.google.com/spreadsheets/d/1MeEWN-I1oV_STSDYn1IFDPWt_1FKiwhDph83XaGc0o0/edit?usp=sharing"",""งบพรบ!FB79"")"),231180)</f>
        <v>231180</v>
      </c>
      <c r="N350" s="93">
        <f ca="1">IFERROR(__xludf.DUMMYFUNCTION("IMPORTRANGE(""https://docs.google.com/spreadsheets/d/1MeEWN-I1oV_STSDYn1IFDPWt_1FKiwhDph83XaGc0o0/edit?usp=sharing"",""งบพรบ!FD79"")"),148753.8)</f>
        <v>148753.79999999999</v>
      </c>
      <c r="O350" s="93">
        <f t="shared" ca="1" si="155"/>
        <v>48.648919122216036</v>
      </c>
      <c r="P350" s="93">
        <f t="shared" ca="1" si="156"/>
        <v>64.345445107708272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IFERROR(__xludf.DUMMYFUNCTION("IMPORTRANGE(""https://docs.google.com/spreadsheets/d/1XWAQStnk-4SwqDmLtmXYiTMKHgktTP8We1SCoS47DrQ/edit?usp=sharing"",""จัดที่ดิน!AJ79"")"),21)</f>
        <v>21</v>
      </c>
      <c r="K379" s="498">
        <f t="shared" ca="1" si="163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357998</v>
      </c>
      <c r="O414" s="553">
        <f ca="1">IF(L414&gt;0,N414*100/L414,0)</f>
        <v>48.533941411884648</v>
      </c>
      <c r="P414" s="553">
        <f ca="1">IF(M414&gt;0,N414*100/M414,0)</f>
        <v>48.905895242440721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64600</v>
      </c>
      <c r="O419" s="155">
        <f t="shared" ref="O419:O424" ca="1" si="184">IF(L419&gt;0,N419*100/L419,0)</f>
        <v>65.477397121427117</v>
      </c>
      <c r="P419" s="155">
        <f t="shared" ref="P419:P424" ca="1" si="185">IF(M419&gt;0,N419*100/M419,0)</f>
        <v>69.425040300913494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64600</v>
      </c>
      <c r="O421" s="93">
        <f t="shared" ca="1" si="184"/>
        <v>65.477397121427117</v>
      </c>
      <c r="P421" s="93">
        <f t="shared" ca="1" si="185"/>
        <v>69.425040300913494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64600</v>
      </c>
      <c r="O422" s="498">
        <f t="shared" ca="1" si="184"/>
        <v>65.477397121427117</v>
      </c>
      <c r="P422" s="498">
        <f t="shared" ca="1" si="185"/>
        <v>69.425040300913494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64600</v>
      </c>
      <c r="O424" s="93">
        <f t="shared" ca="1" si="184"/>
        <v>65.477397121427117</v>
      </c>
      <c r="P424" s="93">
        <f t="shared" ca="1" si="185"/>
        <v>69.425040300913494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[1]ผลการเบิกจ่ายเงินกองทุน!F47</f>
        <v>25680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38920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0</v>
      </c>
      <c r="K466" s="570">
        <f t="shared" ca="1" si="204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43473</v>
      </c>
      <c r="O467" s="195">
        <f t="shared" ref="O467:O472" ca="1" si="206">IF(L467&gt;0,N467*100/L467,0)</f>
        <v>37.795049685715028</v>
      </c>
      <c r="P467" s="195">
        <f t="shared" ref="P467:P472" ca="1" si="207">IF(M467&gt;0,N467*100/M467,0)</f>
        <v>37.795049685715028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43473</v>
      </c>
      <c r="O469" s="93">
        <f t="shared" ca="1" si="206"/>
        <v>37.795049685715028</v>
      </c>
      <c r="P469" s="93">
        <f t="shared" ca="1" si="207"/>
        <v>37.795049685715028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43473</v>
      </c>
      <c r="O470" s="498">
        <f t="shared" ca="1" si="206"/>
        <v>37.795049685715028</v>
      </c>
      <c r="P470" s="498">
        <f t="shared" ca="1" si="207"/>
        <v>37.795049685715028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43473</v>
      </c>
      <c r="O472" s="93">
        <f t="shared" ca="1" si="206"/>
        <v>37.795049685715028</v>
      </c>
      <c r="P472" s="93">
        <f t="shared" ca="1" si="207"/>
        <v>37.795049685715028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[1]ผลการเบิกจ่ายเงินกองทุน!F56+[1]ผลการเบิกจ่ายเงินกองทุน!F61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54+[1]ผลการเบิกจ่ายเงินกองทุน!F55+[1]ผลการเบิกจ่ายเงินกองทุน!F57+[1]ผลการเบิกจ่ายเงินกองทุน!F58+[1]ผลการเบิกจ่ายเงินกองทุน!F60</f>
        <v>13680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170695</v>
      </c>
      <c r="O544" s="155">
        <f t="shared" ref="O544:O549" ca="1" si="236">IF(L544&gt;0,N544*100/L544,0)</f>
        <v>55.403186019941835</v>
      </c>
      <c r="P544" s="155">
        <f t="shared" ref="P544:P549" ca="1" si="237">IF(M544&gt;0,N544*100/M544,0)</f>
        <v>55.403186019941835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170695</v>
      </c>
      <c r="O546" s="93">
        <f t="shared" ca="1" si="236"/>
        <v>55.403186019941835</v>
      </c>
      <c r="P546" s="93">
        <f t="shared" ca="1" si="237"/>
        <v>55.403186019941835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170695</v>
      </c>
      <c r="O547" s="498">
        <f t="shared" ca="1" si="236"/>
        <v>55.403186019941835</v>
      </c>
      <c r="P547" s="498">
        <f t="shared" ca="1" si="237"/>
        <v>55.403186019941835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170695</v>
      </c>
      <c r="O549" s="93">
        <f t="shared" ca="1" si="236"/>
        <v>55.403186019941835</v>
      </c>
      <c r="P549" s="93">
        <f t="shared" ca="1" si="237"/>
        <v>55.403186019941835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[1]ผลการเบิกจ่ายเงินกองทุน!F21</f>
        <v>64134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20+[1]ผลการเบิกจ่ายเงินกองทุน!F22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</f>
        <v>106561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67230</v>
      </c>
      <c r="O629" s="195">
        <f t="shared" ref="O629:O634" ca="1" si="263">IF(L629&gt;0,N629*100/L629,0)</f>
        <v>40.16968900307711</v>
      </c>
      <c r="P629" s="195">
        <f t="shared" ref="P629:P634" ca="1" si="264">IF(M629&gt;0,N629*100/M629,0)</f>
        <v>40.16968900307711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67230</v>
      </c>
      <c r="O631" s="93">
        <f t="shared" ca="1" si="263"/>
        <v>40.16968900307711</v>
      </c>
      <c r="P631" s="93">
        <f t="shared" ca="1" si="264"/>
        <v>40.16968900307711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67230</v>
      </c>
      <c r="O632" s="498">
        <f t="shared" ca="1" si="263"/>
        <v>40.16968900307711</v>
      </c>
      <c r="P632" s="498">
        <f t="shared" ca="1" si="264"/>
        <v>40.16968900307711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67230</v>
      </c>
      <c r="O634" s="93">
        <f t="shared" ca="1" si="263"/>
        <v>40.16968900307711</v>
      </c>
      <c r="P634" s="93">
        <f t="shared" ca="1" si="264"/>
        <v>40.16968900307711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[1]ผลการเบิกจ่ายเงินกองทุน!F36</f>
        <v>67230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[1]ผลการเบิกจ่ายเงินกองทุน!F11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ca="1" si="283">IF(M685&gt;0,N685*100/M685,0)</f>
        <v>2.6680896478121663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1000</v>
      </c>
      <c r="O687" s="93">
        <f t="shared" ca="1" si="282"/>
        <v>2.6680896478121663</v>
      </c>
      <c r="P687" s="93">
        <f t="shared" ca="1" si="283"/>
        <v>2.6680896478121663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1000</v>
      </c>
      <c r="O688" s="498">
        <f t="shared" ca="1" si="282"/>
        <v>2.6680896478121663</v>
      </c>
      <c r="P688" s="498">
        <f t="shared" ca="1" si="283"/>
        <v>2.6680896478121663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1000</v>
      </c>
      <c r="O690" s="93">
        <f ca="1">IF(L690&gt;0,N690*100/L690,0)</f>
        <v>2.6680896478121663</v>
      </c>
      <c r="P690" s="93">
        <f ca="1">IF(M690&gt;0,N690*100/M690,0)</f>
        <v>2.6680896478121663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[1]ผลการเบิกจ่ายเงินกองทุน!F6</f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IFERROR(__xludf.DUMMYFUNCTION("IMPORTRANGE(""https://docs.google.com/spreadsheets/d/19vJNZY_5yjcGF2XGBMNZRCAIB0Kwfpjp8YEOfu-bneM/edit?usp=sharing"",""งานกองทุน!K79"")"),21356.42)</f>
        <v>21356.42</v>
      </c>
      <c r="K823" s="498">
        <f t="shared" ca="1" si="334"/>
        <v>8.7511187103441994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IFERROR(__xludf.DUMMYFUNCTION("IMPORTRANGE(""https://docs.google.com/spreadsheets/d/19vJNZY_5yjcGF2XGBMNZRCAIB0Kwfpjp8YEOfu-bneM/edit?usp=sharing"",""งานกองทุน!J79"")"),8)</f>
        <v>8</v>
      </c>
      <c r="K824" s="498">
        <f t="shared" ca="1" si="334"/>
        <v>88.888888888888886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IFERROR(__xludf.DUMMYFUNCTION("IMPORTRANGE(""https://docs.google.com/spreadsheets/d/19vJNZY_5yjcGF2XGBMNZRCAIB0Kwfpjp8YEOfu-bneM/edit?usp=sharing"",""งานกองทุน!P79"")"),20345.08)</f>
        <v>20345.080000000002</v>
      </c>
      <c r="K825" s="498">
        <f t="shared" ca="1" si="334"/>
        <v>22.191022449656739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IFERROR(__xludf.DUMMYFUNCTION("IMPORTRANGE(""https://docs.google.com/spreadsheets/d/19vJNZY_5yjcGF2XGBMNZRCAIB0Kwfpjp8YEOfu-bneM/edit?usp=sharing"",""งานกองทุน!O79"")"),41)</f>
        <v>41</v>
      </c>
      <c r="K826" s="498">
        <f t="shared" ca="1" si="334"/>
        <v>23.837209302325583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540C-C0B2-4AF5-B16C-E62699656021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2608859</v>
      </c>
      <c r="N8" s="22">
        <f t="shared" ca="1" si="0"/>
        <v>1754404.28</v>
      </c>
      <c r="O8" s="22">
        <f t="shared" ref="O8:O16" ca="1" si="1">IF(L8&gt;0,N8*100/L8,0)</f>
        <v>58.291414496996893</v>
      </c>
      <c r="P8" s="22">
        <f t="shared" ref="P8:P16" ca="1" si="2">IF(M8&gt;0,N8*100/M8,0)</f>
        <v>67.247953223995623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2608859</v>
      </c>
      <c r="N10" s="30">
        <f t="shared" ca="1" si="3"/>
        <v>1754404.28</v>
      </c>
      <c r="O10" s="30">
        <f t="shared" ca="1" si="1"/>
        <v>58.291414496996893</v>
      </c>
      <c r="P10" s="30">
        <f t="shared" ca="1" si="2"/>
        <v>67.247953223995623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2532859</v>
      </c>
      <c r="N11" s="498">
        <f t="shared" ca="1" si="4"/>
        <v>1678404.28</v>
      </c>
      <c r="O11" s="498">
        <f t="shared" ca="1" si="1"/>
        <v>57.210922813513115</v>
      </c>
      <c r="P11" s="498">
        <f t="shared" ca="1" si="2"/>
        <v>66.265207814568441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2532859</v>
      </c>
      <c r="N13" s="93">
        <f t="shared" ca="1" si="5"/>
        <v>1678404.28</v>
      </c>
      <c r="O13" s="93">
        <f t="shared" ca="1" si="1"/>
        <v>57.210922813513115</v>
      </c>
      <c r="P13" s="93">
        <f t="shared" ca="1" si="2"/>
        <v>66.265207814568441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2024538</v>
      </c>
      <c r="N18" s="22">
        <f t="shared" ca="1" si="8"/>
        <v>1499048.28</v>
      </c>
      <c r="O18" s="22">
        <f t="shared" ref="O18:O26" ca="1" si="9">IF(L18&gt;0,N18*100/L18,0)</f>
        <v>61.806432939500091</v>
      </c>
      <c r="P18" s="22">
        <f t="shared" ref="P18:P26" ca="1" si="10">IF(M18&gt;0,N18*100/M18,0)</f>
        <v>74.043968549861745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2024538</v>
      </c>
      <c r="N20" s="30">
        <f t="shared" ca="1" si="11"/>
        <v>1499048.28</v>
      </c>
      <c r="O20" s="30">
        <f t="shared" ca="1" si="9"/>
        <v>61.806432939500091</v>
      </c>
      <c r="P20" s="30">
        <f t="shared" ca="1" si="10"/>
        <v>74.043968549861745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1948538</v>
      </c>
      <c r="N21" s="498">
        <f t="shared" ca="1" si="12"/>
        <v>1423048.28</v>
      </c>
      <c r="O21" s="498">
        <f t="shared" ca="1" si="9"/>
        <v>60.570917071310362</v>
      </c>
      <c r="P21" s="498">
        <f t="shared" ca="1" si="10"/>
        <v>73.031589838124788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1948538</v>
      </c>
      <c r="N23" s="93">
        <f t="shared" ca="1" si="13"/>
        <v>1423048.28</v>
      </c>
      <c r="O23" s="93">
        <f t="shared" ca="1" si="9"/>
        <v>60.570917071310362</v>
      </c>
      <c r="P23" s="93">
        <f t="shared" ca="1" si="10"/>
        <v>73.031589838124788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255356</v>
      </c>
      <c r="O28" s="22">
        <f t="shared" ref="O28:O37" ca="1" si="17">IF(L28&gt;0,N28*100/L28,0)</f>
        <v>43.701321705021726</v>
      </c>
      <c r="P28" s="22">
        <f t="shared" ref="P28:P37" ca="1" si="18">IF(M28&gt;0,N28*100/M28,0)</f>
        <v>43.701321705021726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255356</v>
      </c>
      <c r="O30" s="30">
        <f t="shared" ca="1" si="17"/>
        <v>43.701321705021726</v>
      </c>
      <c r="P30" s="30">
        <f t="shared" ca="1" si="18"/>
        <v>43.701321705021726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255356</v>
      </c>
      <c r="O31" s="498">
        <f t="shared" ca="1" si="17"/>
        <v>43.701321705021726</v>
      </c>
      <c r="P31" s="498">
        <f t="shared" ca="1" si="18"/>
        <v>43.701321705021726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255356</v>
      </c>
      <c r="O33" s="93">
        <f t="shared" ca="1" si="17"/>
        <v>43.701321705021726</v>
      </c>
      <c r="P33" s="93">
        <f t="shared" ca="1" si="18"/>
        <v>43.701321705021726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2425392</v>
      </c>
      <c r="M37" s="858">
        <f t="shared" ca="1" si="24"/>
        <v>2024538</v>
      </c>
      <c r="N37" s="858">
        <f t="shared" ca="1" si="24"/>
        <v>1499048.28</v>
      </c>
      <c r="O37" s="858">
        <f t="shared" ca="1" si="17"/>
        <v>61.806432939500091</v>
      </c>
      <c r="P37" s="858">
        <f t="shared" ca="1" si="18"/>
        <v>74.043968549861745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436133</v>
      </c>
      <c r="N41" s="85">
        <f t="shared" ca="1" si="25"/>
        <v>278962</v>
      </c>
      <c r="O41" s="85">
        <f t="shared" ref="O41:O49" ca="1" si="26">IF(L41&gt;0,N41*100/L41,0)</f>
        <v>74.104908591496169</v>
      </c>
      <c r="P41" s="85">
        <f t="shared" ref="P41:P49" ca="1" si="27">IF(M41&gt;0,N41*100/M41,0)</f>
        <v>63.962598565116608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436133</v>
      </c>
      <c r="N43" s="92">
        <f t="shared" ca="1" si="28"/>
        <v>278962</v>
      </c>
      <c r="O43" s="92">
        <f t="shared" ca="1" si="26"/>
        <v>74.104908591496169</v>
      </c>
      <c r="P43" s="92">
        <f t="shared" ca="1" si="27"/>
        <v>63.962598565116608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436133</v>
      </c>
      <c r="N44" s="498">
        <f t="shared" ca="1" si="29"/>
        <v>278962</v>
      </c>
      <c r="O44" s="498">
        <f t="shared" ca="1" si="26"/>
        <v>74.104908591496169</v>
      </c>
      <c r="P44" s="498">
        <f t="shared" ca="1" si="27"/>
        <v>63.962598565116608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IFERROR(__xludf.DUMMYFUNCTION("IMPORTRANGE(""https://docs.google.com/spreadsheets/d/1MeEWN-I1oV_STSDYn1IFDPWt_1FKiwhDph83XaGc0o0/edit?usp=sharing"",""งบพรบ!R80"")"),436133)</f>
        <v>436133</v>
      </c>
      <c r="N46" s="93">
        <f ca="1">IFERROR(__xludf.DUMMYFUNCTION("IMPORTRANGE(""https://docs.google.com/spreadsheets/d/1MeEWN-I1oV_STSDYn1IFDPWt_1FKiwhDph83XaGc0o0/edit?usp=sharing"",""งบพรบ!T80"")"),278962)</f>
        <v>278962</v>
      </c>
      <c r="O46" s="93">
        <f t="shared" ca="1" si="26"/>
        <v>74.104908591496169</v>
      </c>
      <c r="P46" s="93">
        <f t="shared" ca="1" si="27"/>
        <v>63.962598565116608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429450</v>
      </c>
      <c r="N53" s="116">
        <f t="shared" ca="1" si="31"/>
        <v>321380.28000000003</v>
      </c>
      <c r="O53" s="116">
        <f t="shared" ref="O53:O61" ca="1" si="32">IF(L53&gt;0,N53*100/L53,0)</f>
        <v>56.126489696122952</v>
      </c>
      <c r="P53" s="116">
        <f t="shared" ref="P53:P61" ca="1" si="33">IF(M53&gt;0,N53*100/M53,0)</f>
        <v>74.835319594830608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429450</v>
      </c>
      <c r="N55" s="123">
        <f t="shared" ca="1" si="34"/>
        <v>321380.28000000003</v>
      </c>
      <c r="O55" s="123">
        <f t="shared" ca="1" si="32"/>
        <v>56.126489696122952</v>
      </c>
      <c r="P55" s="123">
        <f t="shared" ca="1" si="33"/>
        <v>74.835319594830608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429450</v>
      </c>
      <c r="N56" s="498">
        <f t="shared" ca="1" si="35"/>
        <v>321380.28000000003</v>
      </c>
      <c r="O56" s="498">
        <f t="shared" ca="1" si="32"/>
        <v>56.126489696122952</v>
      </c>
      <c r="P56" s="498">
        <f t="shared" ca="1" si="33"/>
        <v>74.835319594830608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IFERROR(__xludf.DUMMYFUNCTION("IMPORTRANGE(""https://docs.google.com/spreadsheets/d/1MeEWN-I1oV_STSDYn1IFDPWt_1FKiwhDph83XaGc0o0/edit?usp=sharing"",""งบพรบ!AB80"")"),429450)</f>
        <v>429450</v>
      </c>
      <c r="N58" s="93">
        <f ca="1">IFERROR(__xludf.DUMMYFUNCTION("IMPORTRANGE(""https://docs.google.com/spreadsheets/d/1MeEWN-I1oV_STSDYn1IFDPWt_1FKiwhDph83XaGc0o0/edit?usp=sharing"",""งบพรบ!AD80"")"),321380.28)</f>
        <v>321380.28000000003</v>
      </c>
      <c r="O58" s="93">
        <f t="shared" ca="1" si="32"/>
        <v>56.126489696122952</v>
      </c>
      <c r="P58" s="93">
        <f t="shared" ca="1" si="33"/>
        <v>74.835319594830608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183140</v>
      </c>
      <c r="N88" s="155">
        <f t="shared" ca="1" si="49"/>
        <v>91713.279999999999</v>
      </c>
      <c r="O88" s="155">
        <f t="shared" ref="O88:O96" ca="1" si="50">IF(L88&gt;0,N88*100/L88,0)</f>
        <v>40.077468973955604</v>
      </c>
      <c r="P88" s="155">
        <f t="shared" ref="P88:P96" ca="1" si="51">IF(M88&gt;0,N88*100/M88,0)</f>
        <v>50.078235229878779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183140</v>
      </c>
      <c r="N90" s="93">
        <f t="shared" ca="1" si="52"/>
        <v>91713.279999999999</v>
      </c>
      <c r="O90" s="93">
        <f t="shared" ca="1" si="50"/>
        <v>40.077468973955604</v>
      </c>
      <c r="P90" s="93">
        <f t="shared" ca="1" si="51"/>
        <v>50.078235229878779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183140</v>
      </c>
      <c r="N91" s="498">
        <f t="shared" ca="1" si="53"/>
        <v>91713.279999999999</v>
      </c>
      <c r="O91" s="498">
        <f t="shared" ca="1" si="50"/>
        <v>40.077468973955604</v>
      </c>
      <c r="P91" s="498">
        <f t="shared" ca="1" si="51"/>
        <v>50.078235229878779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IFERROR(__xludf.DUMMYFUNCTION("IMPORTRANGE(""https://docs.google.com/spreadsheets/d/1MeEWN-I1oV_STSDYn1IFDPWt_1FKiwhDph83XaGc0o0/edit?usp=sharing"",""งบพรบ!AV80"")"),183140)</f>
        <v>183140</v>
      </c>
      <c r="N93" s="93">
        <f ca="1">IFERROR(__xludf.DUMMYFUNCTION("IMPORTRANGE(""https://docs.google.com/spreadsheets/d/1MeEWN-I1oV_STSDYn1IFDPWt_1FKiwhDph83XaGc0o0/edit?usp=sharing"",""งบพรบ!AX80"")"),91713.28)</f>
        <v>91713.279999999999</v>
      </c>
      <c r="O93" s="93">
        <f t="shared" ca="1" si="50"/>
        <v>40.077468973955604</v>
      </c>
      <c r="P93" s="93">
        <f t="shared" ca="1" si="51"/>
        <v>50.078235229878779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162975</v>
      </c>
      <c r="N181" s="155">
        <f t="shared" ca="1" si="92"/>
        <v>151145.79</v>
      </c>
      <c r="O181" s="155">
        <f t="shared" ref="O181:O189" ca="1" si="93">IF(L181&gt;0,N181*100/L181,0)</f>
        <v>72.526770633397319</v>
      </c>
      <c r="P181" s="155">
        <f t="shared" ref="P181:P189" ca="1" si="94">IF(M181&gt;0,N181*100/M181,0)</f>
        <v>92.741702715140363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162975</v>
      </c>
      <c r="N183" s="93">
        <f t="shared" ca="1" si="95"/>
        <v>151145.79</v>
      </c>
      <c r="O183" s="93">
        <f t="shared" ca="1" si="93"/>
        <v>72.526770633397319</v>
      </c>
      <c r="P183" s="93">
        <f t="shared" ca="1" si="94"/>
        <v>92.741702715140363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162975</v>
      </c>
      <c r="N184" s="498">
        <f t="shared" ca="1" si="96"/>
        <v>151145.79</v>
      </c>
      <c r="O184" s="498">
        <f t="shared" ca="1" si="93"/>
        <v>72.526770633397319</v>
      </c>
      <c r="P184" s="498">
        <f t="shared" ca="1" si="94"/>
        <v>92.741702715140363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IFERROR(__xludf.DUMMYFUNCTION("IMPORTRANGE(""https://docs.google.com/spreadsheets/d/1MeEWN-I1oV_STSDYn1IFDPWt_1FKiwhDph83XaGc0o0/edit?usp=sharing"",""งบพรบ!CT80"")"),162975)</f>
        <v>162975</v>
      </c>
      <c r="N186" s="93">
        <f ca="1">IFERROR(__xludf.DUMMYFUNCTION("IMPORTRANGE(""https://docs.google.com/spreadsheets/d/1MeEWN-I1oV_STSDYn1IFDPWt_1FKiwhDph83XaGc0o0/edit?usp=sharing"",""งบพรบ!CV80"")"),151145.79)</f>
        <v>151145.79</v>
      </c>
      <c r="O186" s="93">
        <f t="shared" ca="1" si="93"/>
        <v>72.526770633397319</v>
      </c>
      <c r="P186" s="93">
        <f t="shared" ca="1" si="94"/>
        <v>92.741702715140363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366</v>
      </c>
      <c r="K327" s="446">
        <f ca="1">IF(I327&gt;0,J327*100/I327,0)</f>
        <v>122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47344</v>
      </c>
      <c r="O328" s="155">
        <f t="shared" ref="O328:O336" ca="1" si="150">IF(L328&gt;0,N328*100/L328,0)</f>
        <v>30.155414012738852</v>
      </c>
      <c r="P328" s="155">
        <f t="shared" ref="P328:P336" ca="1" si="151">IF(M328&gt;0,N328*100/M328,0)</f>
        <v>39.371309771309768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47344</v>
      </c>
      <c r="O330" s="93">
        <f t="shared" ca="1" si="150"/>
        <v>30.155414012738852</v>
      </c>
      <c r="P330" s="93">
        <f t="shared" ca="1" si="151"/>
        <v>39.371309771309768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47344</v>
      </c>
      <c r="O331" s="498">
        <f t="shared" ca="1" si="150"/>
        <v>30.155414012738852</v>
      </c>
      <c r="P331" s="498">
        <f t="shared" ca="1" si="151"/>
        <v>39.371309771309768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IFERROR(__xludf.DUMMYFUNCTION("IMPORTRANGE(""https://docs.google.com/spreadsheets/d/1MeEWN-I1oV_STSDYn1IFDPWt_1FKiwhDph83XaGc0o0/edit?usp=sharing"",""งบพรบ!ER80"")"),120250)</f>
        <v>120250</v>
      </c>
      <c r="N333" s="93">
        <f ca="1">IFERROR(__xludf.DUMMYFUNCTION("IMPORTRANGE(""https://docs.google.com/spreadsheets/d/1MeEWN-I1oV_STSDYn1IFDPWt_1FKiwhDph83XaGc0o0/edit?usp=sharing"",""งบพรบ!ET80"")"),47344)</f>
        <v>47344</v>
      </c>
      <c r="O333" s="93">
        <f t="shared" ca="1" si="150"/>
        <v>30.155414012738852</v>
      </c>
      <c r="P333" s="93">
        <f t="shared" ca="1" si="151"/>
        <v>39.371309771309768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IFERROR(__xludf.DUMMYFUNCTION("IMPORTRANGE(""https://docs.google.com/spreadsheets/d/1kVcqe37tkHyjCSG3S0O1AXqVkqjo8mSIZil3BcpIysc/edit?usp=sharing"",""ศูนย์!D80"")"),287)</f>
        <v>287</v>
      </c>
      <c r="K338" s="498">
        <f ca="1">IF(I338&gt;0,J338*100/I338,0)</f>
        <v>95.666666666666671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650300</v>
      </c>
      <c r="N345" s="155">
        <f t="shared" ca="1" si="155"/>
        <v>566212.92999999993</v>
      </c>
      <c r="O345" s="155">
        <f t="shared" ref="O345:O353" ca="1" si="156">IF(L345&gt;0,N345*100/L345,0)</f>
        <v>67.723958806784196</v>
      </c>
      <c r="P345" s="155">
        <f t="shared" ref="P345:P353" ca="1" si="157">IF(M345&gt;0,N345*100/M345,0)</f>
        <v>87.069495617407341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650300</v>
      </c>
      <c r="N347" s="93">
        <f t="shared" ca="1" si="158"/>
        <v>566212.92999999993</v>
      </c>
      <c r="O347" s="93">
        <f t="shared" ca="1" si="156"/>
        <v>67.723958806784196</v>
      </c>
      <c r="P347" s="93">
        <f t="shared" ca="1" si="157"/>
        <v>87.069495617407341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574300</v>
      </c>
      <c r="N348" s="498">
        <f t="shared" ca="1" si="159"/>
        <v>490212.93</v>
      </c>
      <c r="O348" s="498">
        <f t="shared" ca="1" si="156"/>
        <v>64.49660947819909</v>
      </c>
      <c r="P348" s="498">
        <f t="shared" ca="1" si="157"/>
        <v>85.358337106042143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IFERROR(__xludf.DUMMYFUNCTION("IMPORTRANGE(""https://docs.google.com/spreadsheets/d/1MeEWN-I1oV_STSDYn1IFDPWt_1FKiwhDph83XaGc0o0/edit?usp=sharing"",""งบพรบ!FB80"")"),574300)</f>
        <v>574300</v>
      </c>
      <c r="N350" s="93">
        <f ca="1">IFERROR(__xludf.DUMMYFUNCTION("IMPORTRANGE(""https://docs.google.com/spreadsheets/d/1MeEWN-I1oV_STSDYn1IFDPWt_1FKiwhDph83XaGc0o0/edit?usp=sharing"",""งบพรบ!FD80"")"),490212.93)</f>
        <v>490212.93</v>
      </c>
      <c r="O350" s="93">
        <f t="shared" ca="1" si="156"/>
        <v>64.49660947819909</v>
      </c>
      <c r="P350" s="93">
        <f t="shared" ca="1" si="157"/>
        <v>85.358337106042143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IFERROR(__xludf.DUMMYFUNCTION("IMPORTRANGE(""https://docs.google.com/spreadsheets/d/1XWAQStnk-4SwqDmLtmXYiTMKHgktTP8We1SCoS47DrQ/edit?usp=sharing"",""จัดที่ดิน!W80"")"),56)</f>
        <v>56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IFERROR(__xludf.DUMMYFUNCTION("IMPORTRANGE(""https://docs.google.com/spreadsheets/d/1XWAQStnk-4SwqDmLtmXYiTMKHgktTP8We1SCoS47DrQ/edit?usp=sharing"",""จัดที่ดิน!X80"")"),274.47)</f>
        <v>274.47000000000003</v>
      </c>
      <c r="K359" s="498">
        <f t="shared" ca="1" si="161"/>
        <v>68.617500000000007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IFERROR(__xludf.DUMMYFUNCTION("IMPORTRANGE(""https://docs.google.com/spreadsheets/d/1XWAQStnk-4SwqDmLtmXYiTMKHgktTP8We1SCoS47DrQ/edit?usp=sharing"",""จัดที่ดิน!Y80"")"),56)</f>
        <v>56</v>
      </c>
      <c r="K360" s="498">
        <f t="shared" ca="1" si="161"/>
        <v>66.666666666666671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IFERROR(__xludf.DUMMYFUNCTION("IMPORTRANGE(""https://docs.google.com/spreadsheets/d/1XWAQStnk-4SwqDmLtmXYiTMKHgktTP8We1SCoS47DrQ/edit?usp=sharing"",""จัดที่ดิน!Z80"")"),274.47)</f>
        <v>274.47000000000003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91</v>
      </c>
      <c r="K364" s="480">
        <f t="shared" ca="1" si="161"/>
        <v>67.910447761194035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IFERROR(__xludf.DUMMYFUNCTION("IMPORTRANGE(""https://docs.google.com/spreadsheets/d/1XWAQStnk-4SwqDmLtmXYiTMKHgktTP8We1SCoS47DrQ/edit?usp=sharing"",""จัดที่ดิน!E80"")"),40)</f>
        <v>40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IFERROR(__xludf.DUMMYFUNCTION("IMPORTRANGE(""https://docs.google.com/spreadsheets/d/1XWAQStnk-4SwqDmLtmXYiTMKHgktTP8We1SCoS47DrQ/edit?usp=sharing"",""จัดที่ดิน!F80"")"),201.59)</f>
        <v>201.59</v>
      </c>
      <c r="K369" s="498">
        <f t="shared" ca="1" si="163"/>
        <v>100.795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IFERROR(__xludf.DUMMYFUNCTION("IMPORTRANGE(""https://docs.google.com/spreadsheets/d/1XWAQStnk-4SwqDmLtmXYiTMKHgktTP8We1SCoS47DrQ/edit?usp=sharing"",""จัดที่ดิน!G80"")"),40)</f>
        <v>40</v>
      </c>
      <c r="K370" s="498">
        <f t="shared" ca="1" si="163"/>
        <v>133.33333333333334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IFERROR(__xludf.DUMMYFUNCTION("IMPORTRANGE(""https://docs.google.com/spreadsheets/d/1XWAQStnk-4SwqDmLtmXYiTMKHgktTP8We1SCoS47DrQ/edit?usp=sharing"",""จัดที่ดิน!H80"")"),201.59)</f>
        <v>201.59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51</v>
      </c>
      <c r="K374" s="492">
        <f t="shared" ca="1" si="163"/>
        <v>49.03846153846154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IFERROR(__xludf.DUMMYFUNCTION("IMPORTRANGE(""https://docs.google.com/spreadsheets/d/1XWAQStnk-4SwqDmLtmXYiTMKHgktTP8We1SCoS47DrQ/edit?usp=sharing"",""จัดที่ดิน!AH80"")"),16)</f>
        <v>16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IFERROR(__xludf.DUMMYFUNCTION("IMPORTRANGE(""https://docs.google.com/spreadsheets/d/1XWAQStnk-4SwqDmLtmXYiTMKHgktTP8We1SCoS47DrQ/edit?usp=sharing"",""จัดที่ดิน!AI80"")"),72.88)</f>
        <v>72.88</v>
      </c>
      <c r="K378" s="498">
        <f t="shared" ca="1" si="164"/>
        <v>36.44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IFERROR(__xludf.DUMMYFUNCTION("IMPORTRANGE(""https://docs.google.com/spreadsheets/d/1XWAQStnk-4SwqDmLtmXYiTMKHgktTP8We1SCoS47DrQ/edit?usp=sharing"",""จัดที่ดิน!AJ80"")"),57)</f>
        <v>57</v>
      </c>
      <c r="K379" s="498">
        <f t="shared" ca="1" si="164"/>
        <v>54.807692307692307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IFERROR(__xludf.DUMMYFUNCTION("IMPORTRANGE(""https://docs.google.com/spreadsheets/d/1XWAQStnk-4SwqDmLtmXYiTMKHgktTP8We1SCoS47DrQ/edit?usp=sharing"",""จัดที่ดิน!AK80"")"),286.1)</f>
        <v>286.10000000000002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IFERROR(__xludf.DUMMYFUNCTION("IMPORTRANGE(""https://docs.google.com/spreadsheets/d/1XWAQStnk-4SwqDmLtmXYiTMKHgktTP8We1SCoS47DrQ/edit?usp=sharing"",""จัดที่ดิน!AL80"")"),51)</f>
        <v>51</v>
      </c>
      <c r="K381" s="498">
        <f t="shared" ca="1" si="164"/>
        <v>49.03846153846154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IFERROR(__xludf.DUMMYFUNCTION("IMPORTRANGE(""https://docs.google.com/spreadsheets/d/1XWAQStnk-4SwqDmLtmXYiTMKHgktTP8We1SCoS47DrQ/edit?usp=sharing"",""จัดที่ดิน!AM80"")"),241.74)</f>
        <v>241.74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255356</v>
      </c>
      <c r="O414" s="553">
        <f ca="1">IF(L414&gt;0,N414*100/L414,0)</f>
        <v>43.701321705021726</v>
      </c>
      <c r="P414" s="553">
        <f ca="1">IF(M414&gt;0,N414*100/M414,0)</f>
        <v>43.701321705021726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52700</v>
      </c>
      <c r="O444" s="195">
        <f t="shared" ref="O444:O449" ca="1" si="198">IF(L444&gt;0,N444*100/L444,0)</f>
        <v>76.200115673799885</v>
      </c>
      <c r="P444" s="195">
        <f t="shared" ref="P444:P449" ca="1" si="199">IF(M444&gt;0,N444*100/M444,0)</f>
        <v>76.200115673799885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52700</v>
      </c>
      <c r="O446" s="93">
        <f t="shared" ca="1" si="198"/>
        <v>76.200115673799885</v>
      </c>
      <c r="P446" s="93">
        <f t="shared" ca="1" si="199"/>
        <v>76.200115673799885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52700</v>
      </c>
      <c r="O447" s="498">
        <f t="shared" ca="1" si="198"/>
        <v>76.200115673799885</v>
      </c>
      <c r="P447" s="498">
        <f t="shared" ca="1" si="199"/>
        <v>76.200115673799885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52700</v>
      </c>
      <c r="O449" s="93">
        <f t="shared" ca="1" si="198"/>
        <v>76.200115673799885</v>
      </c>
      <c r="P449" s="93">
        <f t="shared" ca="1" si="199"/>
        <v>76.200115673799885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9500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IFERROR(__xludf.DUMMYFUNCTION("IMPORTRANGE(""https://docs.google.com/spreadsheets/d/19vJNZY_5yjcGF2XGBMNZRCAIB0Kwfpjp8YEOfu-bneM/edit?usp=sharing"",""งานกองทุน!F80"")"),36222.57)</f>
        <v>36222.57</v>
      </c>
      <c r="K821" s="498">
        <f t="shared" ref="K821:K828" ca="1" si="335">IF(I821&gt;0,J821*100/I821,0)</f>
        <v>7.6541348223084071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IFERROR(__xludf.DUMMYFUNCTION("IMPORTRANGE(""https://docs.google.com/spreadsheets/d/19vJNZY_5yjcGF2XGBMNZRCAIB0Kwfpjp8YEOfu-bneM/edit?usp=sharing"",""งานกองทุน!E80"")"),9)</f>
        <v>9</v>
      </c>
      <c r="K822" s="498">
        <f t="shared" ca="1" si="335"/>
        <v>29.032258064516128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IFERROR(__xludf.DUMMYFUNCTION("IMPORTRANGE(""https://docs.google.com/spreadsheets/d/19vJNZY_5yjcGF2XGBMNZRCAIB0Kwfpjp8YEOfu-bneM/edit?usp=sharing"",""งานกองทุน!K80"")"),90121.98)</f>
        <v>90121.98</v>
      </c>
      <c r="K823" s="498">
        <f t="shared" ca="1" si="335"/>
        <v>4.7872962609827843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IFERROR(__xludf.DUMMYFUNCTION("IMPORTRANGE(""https://docs.google.com/spreadsheets/d/19vJNZY_5yjcGF2XGBMNZRCAIB0Kwfpjp8YEOfu-bneM/edit?usp=sharing"",""งานกองทุน!J80"")"),103)</f>
        <v>103</v>
      </c>
      <c r="K824" s="498">
        <f t="shared" ca="1" si="335"/>
        <v>78.625954198473281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IFERROR(__xludf.DUMMYFUNCTION("IMPORTRANGE(""https://docs.google.com/spreadsheets/d/19vJNZY_5yjcGF2XGBMNZRCAIB0Kwfpjp8YEOfu-bneM/edit?usp=sharing"",""งานกองทุน!P80"")"),499.29)</f>
        <v>499.29</v>
      </c>
      <c r="K825" s="498">
        <f t="shared" ca="1" si="335"/>
        <v>1.8747359903576639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IFERROR(__xludf.DUMMYFUNCTION("IMPORTRANGE(""https://docs.google.com/spreadsheets/d/19vJNZY_5yjcGF2XGBMNZRCAIB0Kwfpjp8YEOfu-bneM/edit?usp=sharing"",""งานกองทุน!O80"")"),3)</f>
        <v>3</v>
      </c>
      <c r="K826" s="498">
        <f t="shared" ca="1" si="335"/>
        <v>3.6144578313253013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IFERROR(__xludf.DUMMYFUNCTION("IMPORTRANGE(""https://docs.google.com/spreadsheets/d/19vJNZY_5yjcGF2XGBMNZRCAIB0Kwfpjp8YEOfu-bneM/edit?usp=sharing"",""งานกองทุน!T80"")"),4)</f>
        <v>4</v>
      </c>
      <c r="K828" s="506">
        <f t="shared" ca="1" si="335"/>
        <v>57.142857142857146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11803-894E-4A4D-B208-B9CD86D3E54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7273583</v>
      </c>
      <c r="N8" s="22">
        <f t="shared" ca="1" si="0"/>
        <v>1903529.94</v>
      </c>
      <c r="O8" s="22">
        <f t="shared" ref="O8:O16" ca="1" si="1">IF(L8&gt;0,N8*100/L8,0)</f>
        <v>24.491794445088484</v>
      </c>
      <c r="P8" s="22">
        <f t="shared" ref="P8:P16" ca="1" si="2">IF(M8&gt;0,N8*100/M8,0)</f>
        <v>26.17045739355693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7273583</v>
      </c>
      <c r="N10" s="30">
        <f t="shared" ca="1" si="3"/>
        <v>1903529.94</v>
      </c>
      <c r="O10" s="30">
        <f t="shared" ca="1" si="1"/>
        <v>24.491794445088484</v>
      </c>
      <c r="P10" s="30">
        <f t="shared" ca="1" si="2"/>
        <v>26.17045739355693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2527783</v>
      </c>
      <c r="N11" s="498">
        <f t="shared" ca="1" si="4"/>
        <v>1827729.94</v>
      </c>
      <c r="O11" s="498">
        <f t="shared" ca="1" si="1"/>
        <v>60.398601770654302</v>
      </c>
      <c r="P11" s="498">
        <f t="shared" ca="1" si="2"/>
        <v>72.305650445469411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2527783</v>
      </c>
      <c r="N13" s="93">
        <f t="shared" ca="1" si="5"/>
        <v>1827729.94</v>
      </c>
      <c r="O13" s="93">
        <f t="shared" ca="1" si="1"/>
        <v>60.398601770654302</v>
      </c>
      <c r="P13" s="93">
        <f t="shared" ca="1" si="2"/>
        <v>72.305650445469411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4745800</v>
      </c>
      <c r="N14" s="498">
        <f t="shared" ca="1" si="6"/>
        <v>75800</v>
      </c>
      <c r="O14" s="498">
        <f t="shared" ca="1" si="1"/>
        <v>1.597134428992836</v>
      </c>
      <c r="P14" s="498">
        <f t="shared" ca="1" si="2"/>
        <v>1.5972017362720721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4745800</v>
      </c>
      <c r="N16" s="52">
        <f t="shared" ca="1" si="7"/>
        <v>75800</v>
      </c>
      <c r="O16" s="52">
        <f t="shared" ca="1" si="1"/>
        <v>1.597134428992836</v>
      </c>
      <c r="P16" s="52">
        <f t="shared" ca="1" si="2"/>
        <v>1.5972017362720721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6538837</v>
      </c>
      <c r="N18" s="22">
        <f t="shared" ca="1" si="8"/>
        <v>1352918.94</v>
      </c>
      <c r="O18" s="22">
        <f t="shared" ref="O18:O26" ca="1" si="9">IF(L18&gt;0,N18*100/L18,0)</f>
        <v>19.224788759773364</v>
      </c>
      <c r="P18" s="22">
        <f t="shared" ref="P18:P26" ca="1" si="10">IF(M18&gt;0,N18*100/M18,0)</f>
        <v>20.690513312994344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6538837</v>
      </c>
      <c r="N20" s="30">
        <f t="shared" ca="1" si="11"/>
        <v>1352918.94</v>
      </c>
      <c r="O20" s="30">
        <f t="shared" ca="1" si="9"/>
        <v>19.224788759773364</v>
      </c>
      <c r="P20" s="30">
        <f t="shared" ca="1" si="10"/>
        <v>20.690513312994344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1793037</v>
      </c>
      <c r="N21" s="498">
        <f t="shared" ca="1" si="12"/>
        <v>1277118.94</v>
      </c>
      <c r="O21" s="498">
        <f t="shared" ca="1" si="9"/>
        <v>55.736114729766115</v>
      </c>
      <c r="P21" s="498">
        <f t="shared" ca="1" si="10"/>
        <v>71.22658037731513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1793037</v>
      </c>
      <c r="N23" s="93">
        <f t="shared" ca="1" si="13"/>
        <v>1277118.94</v>
      </c>
      <c r="O23" s="93">
        <f t="shared" ca="1" si="9"/>
        <v>55.736114729766115</v>
      </c>
      <c r="P23" s="93">
        <f t="shared" ca="1" si="10"/>
        <v>71.22658037731513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4745800</v>
      </c>
      <c r="N24" s="498">
        <f t="shared" ca="1" si="14"/>
        <v>75800</v>
      </c>
      <c r="O24" s="498">
        <f t="shared" ca="1" si="9"/>
        <v>1.597134428992836</v>
      </c>
      <c r="P24" s="498">
        <f t="shared" ca="1" si="10"/>
        <v>1.5972017362720721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4745800</v>
      </c>
      <c r="N26" s="52">
        <f t="shared" ca="1" si="15"/>
        <v>75800</v>
      </c>
      <c r="O26" s="52">
        <f t="shared" ca="1" si="9"/>
        <v>1.597134428992836</v>
      </c>
      <c r="P26" s="52">
        <f t="shared" ca="1" si="10"/>
        <v>1.5972017362720721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7037367</v>
      </c>
      <c r="M37" s="858">
        <f t="shared" ca="1" si="24"/>
        <v>6538837</v>
      </c>
      <c r="N37" s="858">
        <f t="shared" ca="1" si="24"/>
        <v>1352918.94</v>
      </c>
      <c r="O37" s="858">
        <f t="shared" ca="1" si="17"/>
        <v>19.224788759773364</v>
      </c>
      <c r="P37" s="858">
        <f t="shared" ca="1" si="18"/>
        <v>20.690513312994344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207932</v>
      </c>
      <c r="N41" s="85">
        <f t="shared" ca="1" si="25"/>
        <v>143212.5</v>
      </c>
      <c r="O41" s="85">
        <f t="shared" ref="O41:O49" ca="1" si="26">IF(L41&gt;0,N41*100/L41,0)</f>
        <v>73.881047451016812</v>
      </c>
      <c r="P41" s="85">
        <f t="shared" ref="P41:P49" ca="1" si="27">IF(M41&gt;0,N41*100/M41,0)</f>
        <v>68.874680183906278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207932</v>
      </c>
      <c r="N43" s="92">
        <f t="shared" ca="1" si="28"/>
        <v>143212.5</v>
      </c>
      <c r="O43" s="92">
        <f t="shared" ca="1" si="26"/>
        <v>73.881047451016812</v>
      </c>
      <c r="P43" s="92">
        <f t="shared" ca="1" si="27"/>
        <v>68.874680183906278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207932</v>
      </c>
      <c r="N44" s="498">
        <f t="shared" ca="1" si="29"/>
        <v>143212.5</v>
      </c>
      <c r="O44" s="498">
        <f t="shared" ca="1" si="26"/>
        <v>73.881047451016812</v>
      </c>
      <c r="P44" s="498">
        <f t="shared" ca="1" si="27"/>
        <v>68.874680183906278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IFERROR(__xludf.DUMMYFUNCTION("IMPORTRANGE(""https://docs.google.com/spreadsheets/d/1MeEWN-I1oV_STSDYn1IFDPWt_1FKiwhDph83XaGc0o0/edit?usp=sharing"",""งบพรบ!R81"")"),207932)</f>
        <v>207932</v>
      </c>
      <c r="N46" s="93">
        <f ca="1">IFERROR(__xludf.DUMMYFUNCTION("IMPORTRANGE(""https://docs.google.com/spreadsheets/d/1MeEWN-I1oV_STSDYn1IFDPWt_1FKiwhDph83XaGc0o0/edit?usp=sharing"",""งบพรบ!T81"")"),143212.5)</f>
        <v>143212.5</v>
      </c>
      <c r="O46" s="93">
        <f t="shared" ca="1" si="26"/>
        <v>73.881047451016812</v>
      </c>
      <c r="P46" s="93">
        <f t="shared" ca="1" si="27"/>
        <v>68.874680183906278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5359625</v>
      </c>
      <c r="N53" s="116">
        <f t="shared" ca="1" si="31"/>
        <v>608178.13</v>
      </c>
      <c r="O53" s="116">
        <f t="shared" ref="O53:O61" ca="1" si="32">IF(L53&gt;0,N53*100/L53,0)</f>
        <v>10.880725109580464</v>
      </c>
      <c r="P53" s="116">
        <f t="shared" ref="P53:P61" ca="1" si="33">IF(M53&gt;0,N53*100/M53,0)</f>
        <v>11.347400797630431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5359625</v>
      </c>
      <c r="N55" s="123">
        <f t="shared" ca="1" si="34"/>
        <v>608178.13</v>
      </c>
      <c r="O55" s="123">
        <f t="shared" ca="1" si="32"/>
        <v>10.880725109580464</v>
      </c>
      <c r="P55" s="123">
        <f t="shared" ca="1" si="33"/>
        <v>11.347400797630431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689625</v>
      </c>
      <c r="N56" s="498">
        <f t="shared" ca="1" si="35"/>
        <v>608178.13</v>
      </c>
      <c r="O56" s="498">
        <f t="shared" ca="1" si="32"/>
        <v>66.142265361609574</v>
      </c>
      <c r="P56" s="498">
        <f t="shared" ca="1" si="33"/>
        <v>88.189687148812766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IFERROR(__xludf.DUMMYFUNCTION("IMPORTRANGE(""https://docs.google.com/spreadsheets/d/1MeEWN-I1oV_STSDYn1IFDPWt_1FKiwhDph83XaGc0o0/edit?usp=sharing"",""งบพรบ!AB81"")"),689625)</f>
        <v>689625</v>
      </c>
      <c r="N58" s="93">
        <f ca="1">IFERROR(__xludf.DUMMYFUNCTION("IMPORTRANGE(""https://docs.google.com/spreadsheets/d/1MeEWN-I1oV_STSDYn1IFDPWt_1FKiwhDph83XaGc0o0/edit?usp=sharing"",""งบพรบ!AD81"")"),608178.13)</f>
        <v>608178.13</v>
      </c>
      <c r="O58" s="93">
        <f t="shared" ca="1" si="32"/>
        <v>66.142265361609574</v>
      </c>
      <c r="P58" s="93">
        <f t="shared" ca="1" si="33"/>
        <v>88.189687148812766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4670000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252800</v>
      </c>
      <c r="N88" s="155">
        <f t="shared" ca="1" si="49"/>
        <v>154950.78</v>
      </c>
      <c r="O88" s="155">
        <f t="shared" ref="O88:O96" ca="1" si="50">IF(L88&gt;0,N88*100/L88,0)</f>
        <v>46.462002998500751</v>
      </c>
      <c r="P88" s="155">
        <f t="shared" ref="P88:P96" ca="1" si="51">IF(M88&gt;0,N88*100/M88,0)</f>
        <v>61.293821202531646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252800</v>
      </c>
      <c r="N90" s="93">
        <f t="shared" ca="1" si="52"/>
        <v>154950.78</v>
      </c>
      <c r="O90" s="93">
        <f t="shared" ca="1" si="50"/>
        <v>46.462002998500751</v>
      </c>
      <c r="P90" s="93">
        <f t="shared" ca="1" si="51"/>
        <v>61.293821202531646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252800</v>
      </c>
      <c r="N91" s="498">
        <f t="shared" ca="1" si="53"/>
        <v>154950.78</v>
      </c>
      <c r="O91" s="498">
        <f t="shared" ca="1" si="50"/>
        <v>46.462002998500751</v>
      </c>
      <c r="P91" s="498">
        <f t="shared" ca="1" si="51"/>
        <v>61.293821202531646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IFERROR(__xludf.DUMMYFUNCTION("IMPORTRANGE(""https://docs.google.com/spreadsheets/d/1MeEWN-I1oV_STSDYn1IFDPWt_1FKiwhDph83XaGc0o0/edit?usp=sharing"",""งบพรบ!AV81"")"),252800)</f>
        <v>252800</v>
      </c>
      <c r="N93" s="93">
        <f ca="1">IFERROR(__xludf.DUMMYFUNCTION("IMPORTRANGE(""https://docs.google.com/spreadsheets/d/1MeEWN-I1oV_STSDYn1IFDPWt_1FKiwhDph83XaGc0o0/edit?usp=sharing"",""งบพรบ!AX81"")"),154950.78)</f>
        <v>154950.78</v>
      </c>
      <c r="O93" s="93">
        <f t="shared" ca="1" si="50"/>
        <v>46.462002998500751</v>
      </c>
      <c r="P93" s="93">
        <f t="shared" ca="1" si="51"/>
        <v>61.293821202531646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38500</v>
      </c>
      <c r="N181" s="155">
        <f t="shared" ca="1" si="92"/>
        <v>20830</v>
      </c>
      <c r="O181" s="155">
        <f t="shared" ref="O181:O189" ca="1" si="93">IF(L181&gt;0,N181*100/L181,0)</f>
        <v>46.288888888888891</v>
      </c>
      <c r="P181" s="155">
        <f t="shared" ref="P181:P189" ca="1" si="94">IF(M181&gt;0,N181*100/M181,0)</f>
        <v>54.103896103896105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38500</v>
      </c>
      <c r="N183" s="93">
        <f t="shared" ca="1" si="95"/>
        <v>20830</v>
      </c>
      <c r="O183" s="93">
        <f t="shared" ca="1" si="93"/>
        <v>46.288888888888891</v>
      </c>
      <c r="P183" s="93">
        <f t="shared" ca="1" si="94"/>
        <v>54.103896103896105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38500</v>
      </c>
      <c r="N184" s="498">
        <f t="shared" ca="1" si="96"/>
        <v>20830</v>
      </c>
      <c r="O184" s="498">
        <f t="shared" ca="1" si="93"/>
        <v>46.288888888888891</v>
      </c>
      <c r="P184" s="498">
        <f t="shared" ca="1" si="94"/>
        <v>54.103896103896105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IFERROR(__xludf.DUMMYFUNCTION("IMPORTRANGE(""https://docs.google.com/spreadsheets/d/1MeEWN-I1oV_STSDYn1IFDPWt_1FKiwhDph83XaGc0o0/edit?usp=sharing"",""งบพรบ!CT81"")"),38500)</f>
        <v>38500</v>
      </c>
      <c r="N186" s="93">
        <f ca="1">IFERROR(__xludf.DUMMYFUNCTION("IMPORTRANGE(""https://docs.google.com/spreadsheets/d/1MeEWN-I1oV_STSDYn1IFDPWt_1FKiwhDph83XaGc0o0/edit?usp=sharing"",""งบพรบ!CV81"")"),20830)</f>
        <v>20830</v>
      </c>
      <c r="O186" s="93">
        <f t="shared" ca="1" si="93"/>
        <v>46.288888888888891</v>
      </c>
      <c r="P186" s="93">
        <f t="shared" ca="1" si="94"/>
        <v>54.103896103896105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594</v>
      </c>
      <c r="K327" s="446">
        <f ca="1">IF(I327&gt;0,J327*100/I327,0)</f>
        <v>74.25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61671.33</v>
      </c>
      <c r="O328" s="155">
        <f t="shared" ref="O328:O336" ca="1" si="150">IF(L328&gt;0,N328*100/L328,0)</f>
        <v>37.835171779141106</v>
      </c>
      <c r="P328" s="155">
        <f t="shared" ref="P328:P336" ca="1" si="151">IF(M328&gt;0,N328*100/M328,0)</f>
        <v>49.435935871743489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61671.33</v>
      </c>
      <c r="O330" s="93">
        <f t="shared" ca="1" si="150"/>
        <v>37.835171779141106</v>
      </c>
      <c r="P330" s="93">
        <f t="shared" ca="1" si="151"/>
        <v>49.435935871743489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124750</v>
      </c>
      <c r="N331" s="498">
        <f t="shared" ca="1" si="153"/>
        <v>61671.33</v>
      </c>
      <c r="O331" s="498">
        <f t="shared" ca="1" si="150"/>
        <v>37.835171779141106</v>
      </c>
      <c r="P331" s="498">
        <f t="shared" ca="1" si="151"/>
        <v>49.435935871743489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IFERROR(__xludf.DUMMYFUNCTION("IMPORTRANGE(""https://docs.google.com/spreadsheets/d/1MeEWN-I1oV_STSDYn1IFDPWt_1FKiwhDph83XaGc0o0/edit?usp=sharing"",""งบพรบ!ER81"")"),124750)</f>
        <v>124750</v>
      </c>
      <c r="N333" s="93">
        <f ca="1">IFERROR(__xludf.DUMMYFUNCTION("IMPORTRANGE(""https://docs.google.com/spreadsheets/d/1MeEWN-I1oV_STSDYn1IFDPWt_1FKiwhDph83XaGc0o0/edit?usp=sharing"",""งบพรบ!ET81"")"),61671.33)</f>
        <v>61671.33</v>
      </c>
      <c r="O333" s="93">
        <f t="shared" ca="1" si="150"/>
        <v>37.835171779141106</v>
      </c>
      <c r="P333" s="93">
        <f t="shared" ca="1" si="151"/>
        <v>49.435935871743489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IFERROR(__xludf.DUMMYFUNCTION("IMPORTRANGE(""https://docs.google.com/spreadsheets/d/1kVcqe37tkHyjCSG3S0O1AXqVkqjo8mSIZil3BcpIysc/edit?usp=sharing"",""ศูนย์!D81"")"),515)</f>
        <v>515</v>
      </c>
      <c r="K338" s="498">
        <f ca="1">IF(I338&gt;0,J338*100/I338,0)</f>
        <v>64.375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514175</v>
      </c>
      <c r="N345" s="155">
        <f t="shared" ca="1" si="155"/>
        <v>324266.2</v>
      </c>
      <c r="O345" s="155">
        <f t="shared" ref="O345:O353" ca="1" si="156">IF(L345&gt;0,N345*100/L345,0)</f>
        <v>49.015387871092571</v>
      </c>
      <c r="P345" s="155">
        <f t="shared" ref="P345:P353" ca="1" si="157">IF(M345&gt;0,N345*100/M345,0)</f>
        <v>63.065337676860992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514175</v>
      </c>
      <c r="N347" s="93">
        <f t="shared" ca="1" si="158"/>
        <v>324266.2</v>
      </c>
      <c r="O347" s="93">
        <f t="shared" ca="1" si="156"/>
        <v>49.015387871092571</v>
      </c>
      <c r="P347" s="93">
        <f t="shared" ca="1" si="157"/>
        <v>63.065337676860992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438375</v>
      </c>
      <c r="N348" s="498">
        <f t="shared" ca="1" si="159"/>
        <v>248466.2</v>
      </c>
      <c r="O348" s="498">
        <f t="shared" ca="1" si="156"/>
        <v>42.432235808456859</v>
      </c>
      <c r="P348" s="498">
        <f t="shared" ca="1" si="157"/>
        <v>56.678916452808672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IFERROR(__xludf.DUMMYFUNCTION("IMPORTRANGE(""https://docs.google.com/spreadsheets/d/1MeEWN-I1oV_STSDYn1IFDPWt_1FKiwhDph83XaGc0o0/edit?usp=sharing"",""งบพรบ!FB81"")"),438375)</f>
        <v>438375</v>
      </c>
      <c r="N350" s="93">
        <f ca="1">IFERROR(__xludf.DUMMYFUNCTION("IMPORTRANGE(""https://docs.google.com/spreadsheets/d/1MeEWN-I1oV_STSDYn1IFDPWt_1FKiwhDph83XaGc0o0/edit?usp=sharing"",""งบพรบ!FD81"")"),248466.2)</f>
        <v>248466.2</v>
      </c>
      <c r="O350" s="93">
        <f t="shared" ca="1" si="156"/>
        <v>42.432235808456859</v>
      </c>
      <c r="P350" s="93">
        <f t="shared" ca="1" si="157"/>
        <v>56.678916452808672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IFERROR(__xludf.DUMMYFUNCTION("IMPORTRANGE(""https://docs.google.com/spreadsheets/d/1XWAQStnk-4SwqDmLtmXYiTMKHgktTP8We1SCoS47DrQ/edit?usp=sharing"",""จัดที่ดิน!W81"")"),2)</f>
        <v>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IFERROR(__xludf.DUMMYFUNCTION("IMPORTRANGE(""https://docs.google.com/spreadsheets/d/1XWAQStnk-4SwqDmLtmXYiTMKHgktTP8We1SCoS47DrQ/edit?usp=sharing"",""จัดที่ดิน!Z81"")"),6.8)</f>
        <v>6.8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IFERROR(__xludf.DUMMYFUNCTION("IMPORTRANGE(""https://docs.google.com/spreadsheets/d/1XWAQStnk-4SwqDmLtmXYiTMKHgktTP8We1SCoS47DrQ/edit?usp=sharing"",""จัดที่ดิน!AB81"")"),6.8)</f>
        <v>6.8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13</v>
      </c>
      <c r="K364" s="480">
        <f t="shared" ca="1" si="161"/>
        <v>10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13</v>
      </c>
      <c r="K374" s="492">
        <f t="shared" ca="1" si="163"/>
        <v>13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IFERROR(__xludf.DUMMYFUNCTION("IMPORTRANGE(""https://docs.google.com/spreadsheets/d/1XWAQStnk-4SwqDmLtmXYiTMKHgktTP8We1SCoS47DrQ/edit?usp=sharing"",""จัดที่ดิน!AH81"")"),2)</f>
        <v>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IFERROR(__xludf.DUMMYFUNCTION("IMPORTRANGE(""https://docs.google.com/spreadsheets/d/1XWAQStnk-4SwqDmLtmXYiTMKHgktTP8We1SCoS47DrQ/edit?usp=sharing"",""จัดที่ดิน!AI81"")"),6.8)</f>
        <v>6.8</v>
      </c>
      <c r="K378" s="498">
        <f t="shared" ca="1" si="164"/>
        <v>1.5111111111111111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IFERROR(__xludf.DUMMYFUNCTION("IMPORTRANGE(""https://docs.google.com/spreadsheets/d/1XWAQStnk-4SwqDmLtmXYiTMKHgktTP8We1SCoS47DrQ/edit?usp=sharing"",""จัดที่ดิน!AJ81"")"),13)</f>
        <v>13</v>
      </c>
      <c r="K379" s="498">
        <f t="shared" ca="1" si="164"/>
        <v>13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IFERROR(__xludf.DUMMYFUNCTION("IMPORTRANGE(""https://docs.google.com/spreadsheets/d/1XWAQStnk-4SwqDmLtmXYiTMKHgktTP8We1SCoS47DrQ/edit?usp=sharing"",""จัดที่ดิน!AK81"")"),159.26)</f>
        <v>159.26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IFERROR(__xludf.DUMMYFUNCTION("IMPORTRANGE(""https://docs.google.com/spreadsheets/d/1XWAQStnk-4SwqDmLtmXYiTMKHgktTP8We1SCoS47DrQ/edit?usp=sharing"",""จัดที่ดิน!AL81"")"),13)</f>
        <v>13</v>
      </c>
      <c r="K381" s="498">
        <f t="shared" ca="1" si="164"/>
        <v>13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IFERROR(__xludf.DUMMYFUNCTION("IMPORTRANGE(""https://docs.google.com/spreadsheets/d/1XWAQStnk-4SwqDmLtmXYiTMKHgktTP8We1SCoS47DrQ/edit?usp=sharing"",""จัดที่ดิน!AM81"")"),159.26)</f>
        <v>159.26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16</v>
      </c>
      <c r="K592" s="676">
        <f t="shared" ref="K592:K594" ca="1" si="254">IF(I592&gt;0,J592*100/I592,0)</f>
        <v>7.3566600763253476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IFERROR(__xludf.DUMMYFUNCTION("IMPORTRANGE(""https://docs.google.com/spreadsheets/d/19vJNZY_5yjcGF2XGBMNZRCAIB0Kwfpjp8YEOfu-bneM/edit?usp=sharing"",""งานกองทุน!F81"")"),738248.9)</f>
        <v>738248.9</v>
      </c>
      <c r="K821" s="498">
        <f t="shared" ref="K821:K828" ca="1" si="335">IF(I821&gt;0,J821*100/I821,0)</f>
        <v>59.544123862544225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IFERROR(__xludf.DUMMYFUNCTION("IMPORTRANGE(""https://docs.google.com/spreadsheets/d/19vJNZY_5yjcGF2XGBMNZRCAIB0Kwfpjp8YEOfu-bneM/edit?usp=sharing"",""งานกองทุน!E81"")"),57)</f>
        <v>57</v>
      </c>
      <c r="K822" s="498">
        <f t="shared" ca="1" si="335"/>
        <v>61.29032258064516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IFERROR(__xludf.DUMMYFUNCTION("IMPORTRANGE(""https://docs.google.com/spreadsheets/d/19vJNZY_5yjcGF2XGBMNZRCAIB0Kwfpjp8YEOfu-bneM/edit?usp=sharing"",""งานกองทุน!K81"")"),53914.97)</f>
        <v>53914.97</v>
      </c>
      <c r="K823" s="498">
        <f t="shared" ca="1" si="335"/>
        <v>20.485099119590494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IFERROR(__xludf.DUMMYFUNCTION("IMPORTRANGE(""https://docs.google.com/spreadsheets/d/19vJNZY_5yjcGF2XGBMNZRCAIB0Kwfpjp8YEOfu-bneM/edit?usp=sharing"",""งานกองทุน!P81"")"),6496.81)</f>
        <v>6496.81</v>
      </c>
      <c r="K825" s="498">
        <f t="shared" ca="1" si="335"/>
        <v>22.123246808261403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IFERROR(__xludf.DUMMYFUNCTION("IMPORTRANGE(""https://docs.google.com/spreadsheets/d/19vJNZY_5yjcGF2XGBMNZRCAIB0Kwfpjp8YEOfu-bneM/edit?usp=sharing"",""งานกองทุน!O81"")"),9)</f>
        <v>9</v>
      </c>
      <c r="K826" s="498">
        <f t="shared" ca="1" si="335"/>
        <v>17.647058823529413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D9ACE-70B6-4BC7-BB76-4472C8C1D4A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345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4139378</v>
      </c>
      <c r="N8" s="22">
        <f t="shared" ca="1" si="0"/>
        <v>2792013</v>
      </c>
      <c r="O8" s="22">
        <f t="shared" ref="O8:O16" ca="1" si="1">IF(L8&gt;0,N8*100/L8,0)</f>
        <v>59.745999369160508</v>
      </c>
      <c r="P8" s="22">
        <f t="shared" ref="P8:P16" ca="1" si="2">IF(M8&gt;0,N8*100/M8,0)</f>
        <v>67.450061337717884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4139378</v>
      </c>
      <c r="N10" s="30">
        <f t="shared" ca="1" si="3"/>
        <v>2792013</v>
      </c>
      <c r="O10" s="30">
        <f t="shared" ca="1" si="1"/>
        <v>59.745999369160508</v>
      </c>
      <c r="P10" s="30">
        <f t="shared" ca="1" si="2"/>
        <v>67.450061337717884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3785378</v>
      </c>
      <c r="N11" s="498">
        <f t="shared" ca="1" si="4"/>
        <v>2438013</v>
      </c>
      <c r="O11" s="498">
        <f t="shared" ca="1" si="1"/>
        <v>56.446749328222438</v>
      </c>
      <c r="P11" s="498">
        <f t="shared" ca="1" si="2"/>
        <v>64.406064599096837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3785378</v>
      </c>
      <c r="N13" s="93">
        <f t="shared" ca="1" si="5"/>
        <v>2438013</v>
      </c>
      <c r="O13" s="93">
        <f t="shared" ca="1" si="1"/>
        <v>56.446749328222438</v>
      </c>
      <c r="P13" s="93">
        <f t="shared" ca="1" si="2"/>
        <v>64.406064599096837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2866770</v>
      </c>
      <c r="N18" s="22">
        <f t="shared" ca="1" si="8"/>
        <v>2016453.2200000002</v>
      </c>
      <c r="O18" s="22">
        <f t="shared" ref="O18:O26" ca="1" si="9">IF(L18&gt;0,N18*100/L18,0)</f>
        <v>59.298204103477993</v>
      </c>
      <c r="P18" s="22">
        <f t="shared" ref="P18:P26" ca="1" si="10">IF(M18&gt;0,N18*100/M18,0)</f>
        <v>70.338855924960853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2866770</v>
      </c>
      <c r="N20" s="30">
        <f t="shared" ca="1" si="11"/>
        <v>2016453.2200000002</v>
      </c>
      <c r="O20" s="30">
        <f t="shared" ca="1" si="9"/>
        <v>59.298204103477993</v>
      </c>
      <c r="P20" s="30">
        <f t="shared" ca="1" si="10"/>
        <v>70.338855924960853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2512770</v>
      </c>
      <c r="N21" s="498">
        <f t="shared" ca="1" si="12"/>
        <v>1662453.2200000002</v>
      </c>
      <c r="O21" s="498">
        <f t="shared" ca="1" si="9"/>
        <v>54.568746081607607</v>
      </c>
      <c r="P21" s="498">
        <f t="shared" ca="1" si="10"/>
        <v>66.160182587343854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2512770</v>
      </c>
      <c r="N23" s="93">
        <f t="shared" ca="1" si="13"/>
        <v>1662453.2200000002</v>
      </c>
      <c r="O23" s="93">
        <f t="shared" ca="1" si="9"/>
        <v>54.568746081607607</v>
      </c>
      <c r="P23" s="93">
        <f t="shared" ca="1" si="10"/>
        <v>66.160182587343854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775559.78</v>
      </c>
      <c r="O28" s="22">
        <f t="shared" ref="O28:O37" ca="1" si="17">IF(L28&gt;0,N28*100/L28,0)</f>
        <v>60.942551044783627</v>
      </c>
      <c r="P28" s="22">
        <f t="shared" ref="P28:P37" ca="1" si="18">IF(M28&gt;0,N28*100/M28,0)</f>
        <v>60.942551044783627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775559.78</v>
      </c>
      <c r="O30" s="30">
        <f t="shared" ca="1" si="17"/>
        <v>60.942551044783627</v>
      </c>
      <c r="P30" s="30">
        <f t="shared" ca="1" si="18"/>
        <v>60.942551044783627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775559.78</v>
      </c>
      <c r="O31" s="498">
        <f t="shared" ca="1" si="17"/>
        <v>60.942551044783627</v>
      </c>
      <c r="P31" s="498">
        <f t="shared" ca="1" si="18"/>
        <v>60.942551044783627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775559.78</v>
      </c>
      <c r="O33" s="93">
        <f t="shared" ca="1" si="17"/>
        <v>60.942551044783627</v>
      </c>
      <c r="P33" s="93">
        <f t="shared" ca="1" si="18"/>
        <v>60.942551044783627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3400530</v>
      </c>
      <c r="M37" s="858">
        <f t="shared" ca="1" si="24"/>
        <v>2866770</v>
      </c>
      <c r="N37" s="858">
        <f t="shared" ca="1" si="24"/>
        <v>2016453.2200000002</v>
      </c>
      <c r="O37" s="858">
        <f t="shared" ca="1" si="17"/>
        <v>59.298204103477993</v>
      </c>
      <c r="P37" s="858">
        <f t="shared" ca="1" si="18"/>
        <v>70.338855924960853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570860</v>
      </c>
      <c r="N41" s="85">
        <f t="shared" ca="1" si="25"/>
        <v>251698.75</v>
      </c>
      <c r="O41" s="85">
        <f t="shared" ref="O41:O49" ca="1" si="26">IF(L41&gt;0,N41*100/L41,0)</f>
        <v>44.874086289891245</v>
      </c>
      <c r="P41" s="85">
        <f t="shared" ref="P41:P49" ca="1" si="27">IF(M41&gt;0,N41*100/M41,0)</f>
        <v>44.091151946186457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570860</v>
      </c>
      <c r="N43" s="92">
        <f t="shared" ca="1" si="28"/>
        <v>251698.75</v>
      </c>
      <c r="O43" s="92">
        <f t="shared" ca="1" si="26"/>
        <v>44.874086289891245</v>
      </c>
      <c r="P43" s="92">
        <f t="shared" ca="1" si="27"/>
        <v>44.091151946186457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570860</v>
      </c>
      <c r="N44" s="498">
        <f t="shared" ca="1" si="29"/>
        <v>251698.75</v>
      </c>
      <c r="O44" s="498">
        <f t="shared" ca="1" si="26"/>
        <v>44.874086289891245</v>
      </c>
      <c r="P44" s="498">
        <f t="shared" ca="1" si="27"/>
        <v>44.091151946186457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IFERROR(__xludf.DUMMYFUNCTION("IMPORTRANGE(""https://docs.google.com/spreadsheets/d/1MeEWN-I1oV_STSDYn1IFDPWt_1FKiwhDph83XaGc0o0/edit?usp=sharing"",""งบพรบ!R82"")"),570860)</f>
        <v>570860</v>
      </c>
      <c r="N46" s="93">
        <f ca="1">IFERROR(__xludf.DUMMYFUNCTION("IMPORTRANGE(""https://docs.google.com/spreadsheets/d/1MeEWN-I1oV_STSDYn1IFDPWt_1FKiwhDph83XaGc0o0/edit?usp=sharing"",""งบพรบ!T82"")"),251698.75)</f>
        <v>251698.75</v>
      </c>
      <c r="O46" s="93">
        <f t="shared" ca="1" si="26"/>
        <v>44.874086289891245</v>
      </c>
      <c r="P46" s="93">
        <f t="shared" ca="1" si="27"/>
        <v>44.091151946186457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455475</v>
      </c>
      <c r="N53" s="116">
        <f t="shared" ca="1" si="31"/>
        <v>315148.26</v>
      </c>
      <c r="O53" s="116">
        <f t="shared" ref="O53:O61" ca="1" si="32">IF(L53&gt;0,N53*100/L53,0)</f>
        <v>51.893341017618972</v>
      </c>
      <c r="P53" s="116">
        <f t="shared" ref="P53:P61" ca="1" si="33">IF(M53&gt;0,N53*100/M53,0)</f>
        <v>69.191121356825292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455475</v>
      </c>
      <c r="N55" s="123">
        <f t="shared" ca="1" si="34"/>
        <v>315148.26</v>
      </c>
      <c r="O55" s="123">
        <f t="shared" ca="1" si="32"/>
        <v>51.893341017618972</v>
      </c>
      <c r="P55" s="123">
        <f t="shared" ca="1" si="33"/>
        <v>69.191121356825292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455475</v>
      </c>
      <c r="N56" s="498">
        <f t="shared" ca="1" si="35"/>
        <v>315148.26</v>
      </c>
      <c r="O56" s="498">
        <f t="shared" ca="1" si="32"/>
        <v>51.893341017618972</v>
      </c>
      <c r="P56" s="498">
        <f t="shared" ca="1" si="33"/>
        <v>69.191121356825292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IFERROR(__xludf.DUMMYFUNCTION("IMPORTRANGE(""https://docs.google.com/spreadsheets/d/1MeEWN-I1oV_STSDYn1IFDPWt_1FKiwhDph83XaGc0o0/edit?usp=sharing"",""งบพรบ!AB82"")"),455475)</f>
        <v>455475</v>
      </c>
      <c r="N58" s="93">
        <f ca="1">IFERROR(__xludf.DUMMYFUNCTION("IMPORTRANGE(""https://docs.google.com/spreadsheets/d/1MeEWN-I1oV_STSDYn1IFDPWt_1FKiwhDph83XaGc0o0/edit?usp=sharing"",""งบพรบ!AD82"")"),315148.26)</f>
        <v>315148.26</v>
      </c>
      <c r="O58" s="93">
        <f t="shared" ca="1" si="32"/>
        <v>51.893341017618972</v>
      </c>
      <c r="P58" s="93">
        <f t="shared" ca="1" si="33"/>
        <v>69.191121356825292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700900</v>
      </c>
      <c r="N66" s="155">
        <f t="shared" ca="1" si="39"/>
        <v>564586.36</v>
      </c>
      <c r="O66" s="155">
        <f t="shared" ref="O66:O74" ca="1" si="40">IF(L66&gt;0,N66*100/L66,0)</f>
        <v>61.622610783671689</v>
      </c>
      <c r="P66" s="155">
        <f t="shared" ref="P66:P74" ca="1" si="41">IF(M66&gt;0,N66*100/M66,0)</f>
        <v>80.551627906976748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700900</v>
      </c>
      <c r="N68" s="93">
        <f t="shared" ca="1" si="42"/>
        <v>564586.36</v>
      </c>
      <c r="O68" s="93">
        <f t="shared" ca="1" si="40"/>
        <v>61.622610783671689</v>
      </c>
      <c r="P68" s="93">
        <f t="shared" ca="1" si="41"/>
        <v>80.551627906976748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700900</v>
      </c>
      <c r="N69" s="498">
        <f t="shared" ca="1" si="43"/>
        <v>564586.36</v>
      </c>
      <c r="O69" s="498">
        <f t="shared" ca="1" si="40"/>
        <v>61.622610783671689</v>
      </c>
      <c r="P69" s="498">
        <f t="shared" ca="1" si="41"/>
        <v>80.551627906976748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IFERROR(__xludf.DUMMYFUNCTION("IMPORTRANGE(""https://docs.google.com/spreadsheets/d/1MeEWN-I1oV_STSDYn1IFDPWt_1FKiwhDph83XaGc0o0/edit?usp=sharing"",""งบพรบ!AL82"")"),700900)</f>
        <v>700900</v>
      </c>
      <c r="N71" s="93">
        <f ca="1">IFERROR(__xludf.DUMMYFUNCTION("IMPORTRANGE(""https://docs.google.com/spreadsheets/d/1MeEWN-I1oV_STSDYn1IFDPWt_1FKiwhDph83XaGc0o0/edit?usp=sharing"",""งบพรบ!AN82"")"),564586.36)</f>
        <v>564586.36</v>
      </c>
      <c r="O71" s="93">
        <f t="shared" ca="1" si="40"/>
        <v>61.622610783671689</v>
      </c>
      <c r="P71" s="93">
        <f t="shared" ca="1" si="41"/>
        <v>80.551627906976748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70390</v>
      </c>
      <c r="O88" s="155">
        <f t="shared" ref="O88:O96" ca="1" si="50">IF(L88&gt;0,N88*100/L88,0)</f>
        <v>81.526523048413253</v>
      </c>
      <c r="P88" s="155">
        <f t="shared" ref="P88:P96" ca="1" si="51">IF(M88&gt;0,N88*100/M88,0)</f>
        <v>88.385233550979407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70390</v>
      </c>
      <c r="O90" s="93">
        <f t="shared" ca="1" si="50"/>
        <v>81.526523048413253</v>
      </c>
      <c r="P90" s="93">
        <f t="shared" ca="1" si="51"/>
        <v>88.385233550979407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79640</v>
      </c>
      <c r="N91" s="498">
        <f t="shared" ca="1" si="53"/>
        <v>70390</v>
      </c>
      <c r="O91" s="498">
        <f t="shared" ca="1" si="50"/>
        <v>81.526523048413253</v>
      </c>
      <c r="P91" s="498">
        <f t="shared" ca="1" si="51"/>
        <v>88.385233550979407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IFERROR(__xludf.DUMMYFUNCTION("IMPORTRANGE(""https://docs.google.com/spreadsheets/d/1MeEWN-I1oV_STSDYn1IFDPWt_1FKiwhDph83XaGc0o0/edit?usp=sharing"",""งบพรบ!AX82"")"),70390)</f>
        <v>70390</v>
      </c>
      <c r="O93" s="93">
        <f t="shared" ca="1" si="50"/>
        <v>81.526523048413253</v>
      </c>
      <c r="P93" s="93">
        <f t="shared" ca="1" si="51"/>
        <v>88.385233550979407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97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377810</v>
      </c>
      <c r="O132" s="155">
        <f t="shared" ref="O132:O140" ca="1" si="70">IF(L132&gt;0,N132*100/L132,0)</f>
        <v>83.041552646906908</v>
      </c>
      <c r="P132" s="155">
        <f t="shared" ref="P132:P140" ca="1" si="71">IF(M132&gt;0,N132*100/M132,0)</f>
        <v>85.748978665456193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377810</v>
      </c>
      <c r="O134" s="93">
        <f t="shared" ca="1" si="70"/>
        <v>83.041552646906908</v>
      </c>
      <c r="P134" s="93">
        <f t="shared" ca="1" si="71"/>
        <v>85.748978665456193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131600</v>
      </c>
      <c r="N135" s="498">
        <f t="shared" ca="1" si="73"/>
        <v>68810</v>
      </c>
      <c r="O135" s="498">
        <f t="shared" ca="1" si="70"/>
        <v>47.141438015962734</v>
      </c>
      <c r="P135" s="498">
        <f t="shared" ca="1" si="71"/>
        <v>52.287234042553195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IFERROR(__xludf.DUMMYFUNCTION("IMPORTRANGE(""https://docs.google.com/spreadsheets/d/1MeEWN-I1oV_STSDYn1IFDPWt_1FKiwhDph83XaGc0o0/edit?usp=sharing"",""งบพรบ!BP82"")"),131600)</f>
        <v>131600</v>
      </c>
      <c r="N137" s="93">
        <f ca="1">IFERROR(__xludf.DUMMYFUNCTION("IMPORTRANGE(""https://docs.google.com/spreadsheets/d/1MeEWN-I1oV_STSDYn1IFDPWt_1FKiwhDph83XaGc0o0/edit?usp=sharing"",""งบพรบ!BR82"")"),68810)</f>
        <v>68810</v>
      </c>
      <c r="O137" s="93">
        <f t="shared" ca="1" si="70"/>
        <v>47.141438015962734</v>
      </c>
      <c r="P137" s="93">
        <f t="shared" ca="1" si="71"/>
        <v>52.287234042553195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33500</v>
      </c>
      <c r="N181" s="155">
        <f t="shared" ca="1" si="92"/>
        <v>26000</v>
      </c>
      <c r="O181" s="155">
        <f t="shared" ref="O181:O189" ca="1" si="93">IF(L181&gt;0,N181*100/L181,0)</f>
        <v>67.532467532467535</v>
      </c>
      <c r="P181" s="155">
        <f t="shared" ref="P181:P189" ca="1" si="94">IF(M181&gt;0,N181*100/M181,0)</f>
        <v>77.611940298507463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33500</v>
      </c>
      <c r="N183" s="93">
        <f t="shared" ca="1" si="95"/>
        <v>26000</v>
      </c>
      <c r="O183" s="93">
        <f t="shared" ca="1" si="93"/>
        <v>67.532467532467535</v>
      </c>
      <c r="P183" s="93">
        <f t="shared" ca="1" si="94"/>
        <v>77.611940298507463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33500</v>
      </c>
      <c r="N184" s="498">
        <f t="shared" ca="1" si="96"/>
        <v>26000</v>
      </c>
      <c r="O184" s="498">
        <f t="shared" ca="1" si="93"/>
        <v>67.532467532467535</v>
      </c>
      <c r="P184" s="498">
        <f t="shared" ca="1" si="94"/>
        <v>77.611940298507463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IFERROR(__xludf.DUMMYFUNCTION("IMPORTRANGE(""https://docs.google.com/spreadsheets/d/1MeEWN-I1oV_STSDYn1IFDPWt_1FKiwhDph83XaGc0o0/edit?usp=sharing"",""งบพรบ!CT82"")"),33500)</f>
        <v>33500</v>
      </c>
      <c r="N186" s="93">
        <f ca="1">IFERROR(__xludf.DUMMYFUNCTION("IMPORTRANGE(""https://docs.google.com/spreadsheets/d/1MeEWN-I1oV_STSDYn1IFDPWt_1FKiwhDph83XaGc0o0/edit?usp=sharing"",""งบพรบ!CV82"")"),26000)</f>
        <v>26000</v>
      </c>
      <c r="O186" s="93">
        <f t="shared" ca="1" si="93"/>
        <v>67.532467532467535</v>
      </c>
      <c r="P186" s="93">
        <f t="shared" ca="1" si="94"/>
        <v>77.611940298507463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5000</v>
      </c>
      <c r="K216" s="273">
        <f t="shared" ca="1" si="102"/>
        <v>50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5000</v>
      </c>
      <c r="K224" s="163">
        <f t="shared" ca="1" si="104"/>
        <v>50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64400</v>
      </c>
      <c r="O301" s="498">
        <f t="shared" ca="1" si="136"/>
        <v>78.15533980582525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IFERROR(__xludf.DUMMYFUNCTION("IMPORTRANGE(""https://docs.google.com/spreadsheets/d/1MeEWN-I1oV_STSDYn1IFDPWt_1FKiwhDph83XaGc0o0/edit?usp=sharing"",""งบพรบ!DX82"")"),64400)</f>
        <v>64400</v>
      </c>
      <c r="N303" s="93">
        <f ca="1">IFERROR(__xludf.DUMMYFUNCTION("IMPORTRANGE(""https://docs.google.com/spreadsheets/d/1MeEWN-I1oV_STSDYn1IFDPWt_1FKiwhDph83XaGc0o0/edit?usp=sharing"",""งบพรบ!DZ82"")"),64400)</f>
        <v>64400</v>
      </c>
      <c r="O303" s="93">
        <f t="shared" ca="1" si="136"/>
        <v>78.15533980582525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1330</v>
      </c>
      <c r="K327" s="446">
        <f ca="1">IF(I327&gt;0,J327*100/I327,0)</f>
        <v>110.83333333333333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124000</v>
      </c>
      <c r="N328" s="155">
        <f t="shared" ca="1" si="149"/>
        <v>66616</v>
      </c>
      <c r="O328" s="155">
        <f t="shared" ref="O328:O336" ca="1" si="150">IF(L328&gt;0,N328*100/L328,0)</f>
        <v>41.120987654320984</v>
      </c>
      <c r="P328" s="155">
        <f t="shared" ref="P328:P336" ca="1" si="151">IF(M328&gt;0,N328*100/M328,0)</f>
        <v>53.722580645161287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124000</v>
      </c>
      <c r="N330" s="93">
        <f t="shared" ca="1" si="152"/>
        <v>66616</v>
      </c>
      <c r="O330" s="93">
        <f t="shared" ca="1" si="150"/>
        <v>41.120987654320984</v>
      </c>
      <c r="P330" s="93">
        <f t="shared" ca="1" si="151"/>
        <v>53.722580645161287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124000</v>
      </c>
      <c r="N331" s="498">
        <f t="shared" ca="1" si="153"/>
        <v>66616</v>
      </c>
      <c r="O331" s="498">
        <f t="shared" ca="1" si="150"/>
        <v>41.120987654320984</v>
      </c>
      <c r="P331" s="498">
        <f t="shared" ca="1" si="151"/>
        <v>53.722580645161287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IFERROR(__xludf.DUMMYFUNCTION("IMPORTRANGE(""https://docs.google.com/spreadsheets/d/1MeEWN-I1oV_STSDYn1IFDPWt_1FKiwhDph83XaGc0o0/edit?usp=sharing"",""งบพรบ!ER82"")"),124000)</f>
        <v>124000</v>
      </c>
      <c r="N333" s="93">
        <f ca="1">IFERROR(__xludf.DUMMYFUNCTION("IMPORTRANGE(""https://docs.google.com/spreadsheets/d/1MeEWN-I1oV_STSDYn1IFDPWt_1FKiwhDph83XaGc0o0/edit?usp=sharing"",""งบพรบ!ET82"")"),66616)</f>
        <v>66616</v>
      </c>
      <c r="O333" s="93">
        <f t="shared" ca="1" si="150"/>
        <v>41.120987654320984</v>
      </c>
      <c r="P333" s="93">
        <f t="shared" ca="1" si="151"/>
        <v>53.722580645161287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IFERROR(__xludf.DUMMYFUNCTION("IMPORTRANGE(""https://docs.google.com/spreadsheets/d/1kVcqe37tkHyjCSG3S0O1AXqVkqjo8mSIZil3BcpIysc/edit?usp=sharing"",""ศูนย์!D82"")"),1222)</f>
        <v>1222</v>
      </c>
      <c r="K338" s="498">
        <f ca="1">IF(I338&gt;0,J338*100/I338,0)</f>
        <v>101.83333333333333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358020</v>
      </c>
      <c r="N345" s="155">
        <f t="shared" ca="1" si="155"/>
        <v>240428.85</v>
      </c>
      <c r="O345" s="155">
        <f t="shared" ref="O345:O353" ca="1" si="156">IF(L345&gt;0,N345*100/L345,0)</f>
        <v>54.044743408186662</v>
      </c>
      <c r="P345" s="155">
        <f t="shared" ref="P345:P353" ca="1" si="157">IF(M345&gt;0,N345*100/M345,0)</f>
        <v>67.155144963968496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358020</v>
      </c>
      <c r="N347" s="93">
        <f t="shared" ca="1" si="158"/>
        <v>240428.85</v>
      </c>
      <c r="O347" s="93">
        <f t="shared" ca="1" si="156"/>
        <v>54.044743408186662</v>
      </c>
      <c r="P347" s="93">
        <f t="shared" ca="1" si="157"/>
        <v>67.155144963968496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313020</v>
      </c>
      <c r="N348" s="498">
        <f t="shared" ca="1" si="159"/>
        <v>195428.85</v>
      </c>
      <c r="O348" s="498">
        <f t="shared" ca="1" si="156"/>
        <v>48.87309625628329</v>
      </c>
      <c r="P348" s="498">
        <f t="shared" ca="1" si="157"/>
        <v>62.433342917385474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IFERROR(__xludf.DUMMYFUNCTION("IMPORTRANGE(""https://docs.google.com/spreadsheets/d/1MeEWN-I1oV_STSDYn1IFDPWt_1FKiwhDph83XaGc0o0/edit?usp=sharing"",""งบพรบ!FB82"")"),313020)</f>
        <v>313020</v>
      </c>
      <c r="N350" s="93">
        <f ca="1">IFERROR(__xludf.DUMMYFUNCTION("IMPORTRANGE(""https://docs.google.com/spreadsheets/d/1MeEWN-I1oV_STSDYn1IFDPWt_1FKiwhDph83XaGc0o0/edit?usp=sharing"",""งบพรบ!FD82"")"),195428.85)</f>
        <v>195428.85</v>
      </c>
      <c r="O350" s="93">
        <f t="shared" ca="1" si="156"/>
        <v>48.87309625628329</v>
      </c>
      <c r="P350" s="93">
        <f t="shared" ca="1" si="157"/>
        <v>62.433342917385474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IFERROR(__xludf.DUMMYFUNCTION("IMPORTRANGE(""https://docs.google.com/spreadsheets/d/1XWAQStnk-4SwqDmLtmXYiTMKHgktTP8We1SCoS47DrQ/edit?usp=sharing"",""จัดที่ดิน!W82"")"),16)</f>
        <v>16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IFERROR(__xludf.DUMMYFUNCTION("IMPORTRANGE(""https://docs.google.com/spreadsheets/d/1XWAQStnk-4SwqDmLtmXYiTMKHgktTP8We1SCoS47DrQ/edit?usp=sharing"",""จัดที่ดิน!X82"")"),57.33)</f>
        <v>57.33</v>
      </c>
      <c r="K359" s="498">
        <f t="shared" ca="1" si="161"/>
        <v>5.9103092783505158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IFERROR(__xludf.DUMMYFUNCTION("IMPORTRANGE(""https://docs.google.com/spreadsheets/d/1XWAQStnk-4SwqDmLtmXYiTMKHgktTP8We1SCoS47DrQ/edit?usp=sharing"",""จัดที่ดิน!Y82"")"),36)</f>
        <v>36</v>
      </c>
      <c r="K360" s="498">
        <f t="shared" ca="1" si="161"/>
        <v>28.346456692913385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IFERROR(__xludf.DUMMYFUNCTION("IMPORTRANGE(""https://docs.google.com/spreadsheets/d/1XWAQStnk-4SwqDmLtmXYiTMKHgktTP8We1SCoS47DrQ/edit?usp=sharing"",""จัดที่ดิน!Z82"")"),96.96)</f>
        <v>96.96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166</v>
      </c>
      <c r="K364" s="480">
        <f t="shared" ca="1" si="161"/>
        <v>62.172284644194754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IFERROR(__xludf.DUMMYFUNCTION("IMPORTRANGE(""https://docs.google.com/spreadsheets/d/1XWAQStnk-4SwqDmLtmXYiTMKHgktTP8We1SCoS47DrQ/edit?usp=sharing"",""จัดที่ดิน!E82"")"),6)</f>
        <v>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IFERROR(__xludf.DUMMYFUNCTION("IMPORTRANGE(""https://docs.google.com/spreadsheets/d/1XWAQStnk-4SwqDmLtmXYiTMKHgktTP8We1SCoS47DrQ/edit?usp=sharing"",""จัดที่ดิน!F82"")"),26.79)</f>
        <v>26.79</v>
      </c>
      <c r="K369" s="498">
        <f t="shared" ca="1" si="163"/>
        <v>3.9985074626865673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IFERROR(__xludf.DUMMYFUNCTION("IMPORTRANGE(""https://docs.google.com/spreadsheets/d/1XWAQStnk-4SwqDmLtmXYiTMKHgktTP8We1SCoS47DrQ/edit?usp=sharing"",""จัดที่ดิน!G82"")"),26)</f>
        <v>26</v>
      </c>
      <c r="K370" s="498">
        <f t="shared" ca="1" si="163"/>
        <v>38.805970149253731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IFERROR(__xludf.DUMMYFUNCTION("IMPORTRANGE(""https://docs.google.com/spreadsheets/d/1XWAQStnk-4SwqDmLtmXYiTMKHgktTP8We1SCoS47DrQ/edit?usp=sharing"",""จัดที่ดิน!H82"")"),66.42)</f>
        <v>66.42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140</v>
      </c>
      <c r="K374" s="492">
        <f t="shared" ca="1" si="163"/>
        <v>70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IFERROR(__xludf.DUMMYFUNCTION("IMPORTRANGE(""https://docs.google.com/spreadsheets/d/1XWAQStnk-4SwqDmLtmXYiTMKHgktTP8We1SCoS47DrQ/edit?usp=sharing"",""จัดที่ดิน!AJ82"")"),140)</f>
        <v>140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IFERROR(__xludf.DUMMYFUNCTION("IMPORTRANGE(""https://docs.google.com/spreadsheets/d/1XWAQStnk-4SwqDmLtmXYiTMKHgktTP8We1SCoS47DrQ/edit?usp=sharing"",""จัดที่ดิน!AK82"")"),934.64)</f>
        <v>934.64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IFERROR(__xludf.DUMMYFUNCTION("IMPORTRANGE(""https://docs.google.com/spreadsheets/d/1XWAQStnk-4SwqDmLtmXYiTMKHgktTP8We1SCoS47DrQ/edit?usp=sharing"",""จัดที่ดิน!AL82"")"),140)</f>
        <v>140</v>
      </c>
      <c r="K381" s="498">
        <f t="shared" ca="1" si="164"/>
        <v>70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IFERROR(__xludf.DUMMYFUNCTION("IMPORTRANGE(""https://docs.google.com/spreadsheets/d/1XWAQStnk-4SwqDmLtmXYiTMKHgktTP8We1SCoS47DrQ/edit?usp=sharing"",""จัดที่ดิน!AM82"")"),934.64)</f>
        <v>934.64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IFERROR(__xludf.DUMMYFUNCTION("IMPORTRANGE(""https://docs.google.com/spreadsheets/d/1XWAQStnk-4SwqDmLtmXYiTMKHgktTP8We1SCoS47DrQ/edit?usp=sharing"",""จัดที่ดิน!AP82"")"),3)</f>
        <v>3</v>
      </c>
      <c r="K385" s="506">
        <f ca="1">IF(I385&gt;0,J385*100/I385,0)</f>
        <v>30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775559.78</v>
      </c>
      <c r="O414" s="553">
        <f ca="1">IF(L414&gt;0,N414*100/L414,0)</f>
        <v>60.942551044783627</v>
      </c>
      <c r="P414" s="553">
        <f ca="1">IF(M414&gt;0,N414*100/M414,0)</f>
        <v>60.942551044783627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89540</v>
      </c>
      <c r="O419" s="155">
        <f t="shared" ref="O419:O424" ca="1" si="185">IF(L419&gt;0,N419*100/L419,0)</f>
        <v>96.528676153514439</v>
      </c>
      <c r="P419" s="155">
        <f t="shared" ref="P419:P424" ca="1" si="186">IF(M419&gt;0,N419*100/M419,0)</f>
        <v>96.528676153514439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89540</v>
      </c>
      <c r="O421" s="93">
        <f t="shared" ca="1" si="185"/>
        <v>96.528676153514439</v>
      </c>
      <c r="P421" s="93">
        <f t="shared" ca="1" si="186"/>
        <v>96.528676153514439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89540</v>
      </c>
      <c r="O422" s="498">
        <f t="shared" ca="1" si="185"/>
        <v>96.528676153514439</v>
      </c>
      <c r="P422" s="498">
        <f t="shared" ca="1" si="186"/>
        <v>96.528676153514439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89540</v>
      </c>
      <c r="O424" s="93">
        <f t="shared" ca="1" si="185"/>
        <v>96.528676153514439</v>
      </c>
      <c r="P424" s="93">
        <f t="shared" ca="1" si="186"/>
        <v>96.528676153514439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52900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254975.5</v>
      </c>
      <c r="O444" s="195">
        <f t="shared" ref="O444:O449" ca="1" si="198">IF(L444&gt;0,N444*100/L444,0)</f>
        <v>69.399972781709309</v>
      </c>
      <c r="P444" s="195">
        <f t="shared" ref="P444:P449" ca="1" si="199">IF(M444&gt;0,N444*100/M444,0)</f>
        <v>69.399972781709309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254975.5</v>
      </c>
      <c r="O446" s="93">
        <f t="shared" ca="1" si="198"/>
        <v>69.399972781709309</v>
      </c>
      <c r="P446" s="93">
        <f t="shared" ca="1" si="199"/>
        <v>69.399972781709309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254975.5</v>
      </c>
      <c r="O447" s="498">
        <f t="shared" ca="1" si="198"/>
        <v>69.399972781709309</v>
      </c>
      <c r="P447" s="498">
        <f t="shared" ca="1" si="199"/>
        <v>69.399972781709309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254975.5</v>
      </c>
      <c r="O449" s="93">
        <f t="shared" ca="1" si="198"/>
        <v>69.399972781709309</v>
      </c>
      <c r="P449" s="93">
        <f t="shared" ca="1" si="199"/>
        <v>69.399972781709309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64580.5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13010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258646</v>
      </c>
      <c r="O467" s="195">
        <f t="shared" ref="O467:O472" ca="1" si="207">IF(L467&gt;0,N467*100/L467,0)</f>
        <v>98.056283243546531</v>
      </c>
      <c r="P467" s="195">
        <f t="shared" ref="P467:P472" ca="1" si="208">IF(M467&gt;0,N467*100/M467,0)</f>
        <v>98.056283243546531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258646</v>
      </c>
      <c r="O469" s="93">
        <f t="shared" ca="1" si="207"/>
        <v>98.056283243546531</v>
      </c>
      <c r="P469" s="93">
        <f t="shared" ca="1" si="208"/>
        <v>98.056283243546531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258646</v>
      </c>
      <c r="O470" s="498">
        <f t="shared" ca="1" si="207"/>
        <v>98.056283243546531</v>
      </c>
      <c r="P470" s="498">
        <f t="shared" ca="1" si="208"/>
        <v>98.056283243546531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258646</v>
      </c>
      <c r="O472" s="93">
        <f t="shared" ca="1" si="207"/>
        <v>98.056283243546531</v>
      </c>
      <c r="P472" s="93">
        <f t="shared" ca="1" si="208"/>
        <v>98.056283243546531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20950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36514.195</v>
      </c>
      <c r="K543" s="687">
        <f t="shared" ca="1" si="234"/>
        <v>100.00053404173741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168157.88</v>
      </c>
      <c r="O544" s="155">
        <f t="shared" ref="O544:O549" ca="1" si="237">IF(L544&gt;0,N544*100/L544,0)</f>
        <v>31.275004417166503</v>
      </c>
      <c r="P544" s="155">
        <f t="shared" ref="P544:P549" ca="1" si="238">IF(M544&gt;0,N544*100/M544,0)</f>
        <v>31.275004417166503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168157.88</v>
      </c>
      <c r="O546" s="93">
        <f t="shared" ca="1" si="237"/>
        <v>31.275004417166503</v>
      </c>
      <c r="P546" s="93">
        <f t="shared" ca="1" si="238"/>
        <v>31.275004417166503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168157.88</v>
      </c>
      <c r="O547" s="498">
        <f t="shared" ca="1" si="237"/>
        <v>31.275004417166503</v>
      </c>
      <c r="P547" s="498">
        <f t="shared" ca="1" si="238"/>
        <v>31.275004417166503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168157.88</v>
      </c>
      <c r="O549" s="93">
        <f t="shared" ca="1" si="237"/>
        <v>31.275004417166503</v>
      </c>
      <c r="P549" s="93">
        <f t="shared" ca="1" si="238"/>
        <v>31.275004417166503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64147.07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104010.81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36514.195</v>
      </c>
      <c r="K559" s="676">
        <f t="shared" ref="K559:K561" ca="1" si="246">IF(I559&gt;0,J559*100/I559,0)</f>
        <v>100.00053404173741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346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IFERROR(__xludf.DUMMYFUNCTION("IMPORTRANGE(""https://docs.google.com/spreadsheets/d/19vJNZY_5yjcGF2XGBMNZRCAIB0Kwfpjp8YEOfu-bneM/edit?usp=sharing"",""งานกองทุน!F82"")"),852797.28)</f>
        <v>852797.28</v>
      </c>
      <c r="K821" s="498">
        <f t="shared" ref="K821:K828" ca="1" si="335">IF(I821&gt;0,J821*100/I821,0)</f>
        <v>51.386062100808473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IFERROR(__xludf.DUMMYFUNCTION("IMPORTRANGE(""https://docs.google.com/spreadsheets/d/19vJNZY_5yjcGF2XGBMNZRCAIB0Kwfpjp8YEOfu-bneM/edit?usp=sharing"",""งานกองทุน!E82"")"),69)</f>
        <v>69</v>
      </c>
      <c r="K822" s="498">
        <f t="shared" ca="1" si="335"/>
        <v>46.308724832214764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IFERROR(__xludf.DUMMYFUNCTION("IMPORTRANGE(""https://docs.google.com/spreadsheets/d/19vJNZY_5yjcGF2XGBMNZRCAIB0Kwfpjp8YEOfu-bneM/edit?usp=sharing"",""งานกองทุน!K82"")"),74985.87)</f>
        <v>74985.87</v>
      </c>
      <c r="K823" s="498">
        <f t="shared" ca="1" si="335"/>
        <v>9.4399672384000599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IFERROR(__xludf.DUMMYFUNCTION("IMPORTRANGE(""https://docs.google.com/spreadsheets/d/19vJNZY_5yjcGF2XGBMNZRCAIB0Kwfpjp8YEOfu-bneM/edit?usp=sharing"",""งานกองทุน!J82"")"),31)</f>
        <v>31</v>
      </c>
      <c r="K824" s="498">
        <f t="shared" ca="1" si="335"/>
        <v>56.363636363636367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2023-05-15T07:14:45Z</dcterms:modified>
</cp:coreProperties>
</file>